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ml.chartshapes+xml"/>
  <Override PartName="/xl/tables/table1.xml" ContentType="application/vnd.openxmlformats-officedocument.spreadsheetml.tab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Mandant_TT\106\068_UP2CIR\10606800_UP2CIR\Operations\WP2\2.2 Up2Circ Assessment\"/>
    </mc:Choice>
  </mc:AlternateContent>
  <bookViews>
    <workbookView xWindow="0" yWindow="0" windowWidth="28800" windowHeight="13755" activeTab="1"/>
  </bookViews>
  <sheets>
    <sheet name="01 folder" sheetId="4" r:id="rId1"/>
    <sheet name="02 insert_data" sheetId="2" r:id="rId2"/>
    <sheet name="03 report" sheetId="5" r:id="rId3"/>
    <sheet name="hidden1" sheetId="1" state="hidden" r:id="rId4"/>
    <sheet name="hidden2" sheetId="6" state="hidden" r:id="rId5"/>
    <sheet name="hidden_charts" sheetId="3" state="hidden" r:id="rId6"/>
  </sheets>
  <definedNames>
    <definedName name="_xlnm._FilterDatabase" localSheetId="1" hidden="1">'02 insert_data'!#REF!</definedName>
    <definedName name="Activity_list">hidden2!$B$2</definedName>
    <definedName name="Assessment_scale">hidden1!$B$2:$B$6</definedName>
    <definedName name="Company">'03 report'!$E$5</definedName>
    <definedName name="country">hidden2!$E$2:$E$28</definedName>
    <definedName name="Deviation">'03 report'!#REF!</definedName>
    <definedName name="_xlnm.Print_Area" localSheetId="0">'01 folder'!$A$1:$I$38</definedName>
    <definedName name="_xlnm.Print_Area" localSheetId="2">'03 report'!$A$1:$I$181</definedName>
    <definedName name="Partner">hidden2!$H$2:$H$8</definedName>
    <definedName name="QUESTIONS_DATA">hidden1!$C$9:$F$32</definedName>
    <definedName name="Score">hidden1!$A$37:$F$48</definedName>
    <definedName name="Validation">_xlfn.LAMBDA(_xlpm.activity, OFFSET(#REF!,MATCH(_xlpm.activity,ACT_BSS[main activity group],0),,COUNTIF(ACT_BSS[main activity group],_xlpm.activity)))</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 l="1"/>
  <c r="C61" i="5"/>
  <c r="C60" i="5"/>
  <c r="C59" i="5"/>
  <c r="C58" i="5"/>
  <c r="C57" i="5"/>
  <c r="AM1" i="3" l="1"/>
  <c r="A5" i="3" s="1"/>
  <c r="E5" i="5"/>
  <c r="E12" i="5" s="1"/>
  <c r="AH4" i="2"/>
  <c r="AI4" i="2" s="1"/>
  <c r="AH5" i="2"/>
  <c r="AK5" i="2" s="1"/>
  <c r="AA8" i="3" a="1"/>
  <c r="AA8" i="3" s="1"/>
  <c r="D6" i="3"/>
  <c r="E6" i="3"/>
  <c r="F6" i="3"/>
  <c r="G6" i="3"/>
  <c r="H6" i="3"/>
  <c r="I6" i="3"/>
  <c r="J6" i="3"/>
  <c r="K6" i="3"/>
  <c r="L6" i="3"/>
  <c r="M6" i="3"/>
  <c r="N6" i="3"/>
  <c r="O6" i="3"/>
  <c r="P6" i="3"/>
  <c r="Q6" i="3"/>
  <c r="R6" i="3"/>
  <c r="S6" i="3"/>
  <c r="T6" i="3"/>
  <c r="U6" i="3"/>
  <c r="V6" i="3"/>
  <c r="W6" i="3"/>
  <c r="X6" i="3"/>
  <c r="Y6" i="3"/>
  <c r="Z6" i="3"/>
  <c r="C6" i="3"/>
  <c r="AK3" i="3"/>
  <c r="AJ3" i="3"/>
  <c r="AI3" i="3"/>
  <c r="AH3" i="3"/>
  <c r="AG3" i="3"/>
  <c r="AE3" i="3"/>
  <c r="AD3" i="3"/>
  <c r="AC3" i="3"/>
  <c r="AB3" i="3"/>
  <c r="C129" i="5"/>
  <c r="D5" i="3" l="1"/>
  <c r="G5" i="3"/>
  <c r="P5" i="3"/>
  <c r="Y5" i="3"/>
  <c r="I5" i="3"/>
  <c r="R5" i="3"/>
  <c r="C5" i="3"/>
  <c r="J5" i="3"/>
  <c r="S5" i="3"/>
  <c r="K5" i="3"/>
  <c r="U5" i="3"/>
  <c r="M5" i="3"/>
  <c r="V5" i="3"/>
  <c r="N5" i="3"/>
  <c r="W5" i="3"/>
  <c r="E5" i="3"/>
  <c r="O5" i="3"/>
  <c r="H5" i="3"/>
  <c r="Q5" i="3"/>
  <c r="Z5" i="3"/>
  <c r="X5" i="3"/>
  <c r="E7" i="5"/>
  <c r="E13" i="5"/>
  <c r="E15" i="5"/>
  <c r="E10" i="5"/>
  <c r="E11" i="5"/>
  <c r="AA6" i="3"/>
  <c r="AD6" i="3"/>
  <c r="AB6" i="3"/>
  <c r="AE6" i="3"/>
  <c r="F5" i="3"/>
  <c r="T5" i="3"/>
  <c r="L5" i="3"/>
  <c r="AF6" i="3"/>
  <c r="AC6" i="3"/>
  <c r="AJ5" i="2"/>
  <c r="AI5" i="2"/>
  <c r="F10" i="1"/>
  <c r="F11" i="1"/>
  <c r="F12" i="1"/>
  <c r="F13" i="1"/>
  <c r="F14" i="1"/>
  <c r="F15" i="1"/>
  <c r="F16" i="1"/>
  <c r="F17" i="1"/>
  <c r="F18" i="1"/>
  <c r="F19" i="1"/>
  <c r="F20" i="1"/>
  <c r="F21" i="1"/>
  <c r="F22" i="1"/>
  <c r="F23" i="1"/>
  <c r="F24" i="1"/>
  <c r="F25" i="1"/>
  <c r="F26" i="1"/>
  <c r="F27" i="1"/>
  <c r="F28" i="1"/>
  <c r="F29" i="1"/>
  <c r="F30" i="1"/>
  <c r="F31" i="1"/>
  <c r="F32" i="1"/>
  <c r="F9" i="1"/>
  <c r="AK5" i="3" l="1"/>
  <c r="AE5" i="3"/>
  <c r="H61" i="5" s="1"/>
  <c r="AA5" i="3"/>
  <c r="H57" i="5" s="1"/>
  <c r="AI5" i="3"/>
  <c r="AC5" i="3"/>
  <c r="H59" i="5" s="1"/>
  <c r="AJ5" i="3"/>
  <c r="AD5" i="3"/>
  <c r="H60" i="5" s="1"/>
  <c r="AG5" i="3"/>
  <c r="AL5" i="3"/>
  <c r="G48" i="5" s="1"/>
  <c r="AF5" i="3"/>
  <c r="AB5" i="3"/>
  <c r="H58" i="5" s="1"/>
  <c r="AH5" i="3"/>
  <c r="AA3" i="3"/>
  <c r="C130" i="5"/>
  <c r="C131" i="5"/>
  <c r="C132" i="5"/>
  <c r="C133" i="5"/>
  <c r="C134" i="5"/>
  <c r="C135" i="5"/>
  <c r="C136" i="5"/>
  <c r="C137" i="5"/>
  <c r="C138" i="5"/>
  <c r="C139" i="5"/>
  <c r="C140" i="5"/>
  <c r="C141" i="5"/>
  <c r="C142" i="5"/>
  <c r="C143" i="5"/>
  <c r="C144" i="5"/>
  <c r="C145" i="5"/>
  <c r="C146" i="5"/>
  <c r="C147" i="5"/>
  <c r="C148" i="5"/>
  <c r="C149" i="5"/>
  <c r="C150" i="5"/>
  <c r="C151" i="5"/>
  <c r="C152" i="5"/>
  <c r="D15" i="5" l="1"/>
  <c r="D13" i="5"/>
  <c r="D12" i="5"/>
  <c r="D11" i="5"/>
  <c r="D10" i="5"/>
  <c r="D8" i="5"/>
  <c r="D7" i="5"/>
  <c r="D5" i="5"/>
  <c r="B2" i="6" a="1"/>
  <c r="B2" i="6" l="1"/>
  <c r="AN37" i="3" l="1"/>
  <c r="AN19" i="3"/>
  <c r="AK4" i="2" l="1"/>
  <c r="AJ4" i="2"/>
  <c r="B50" i="5" s="1"/>
  <c r="B53" i="5" l="1" a="1"/>
  <c r="B53" i="5" s="1"/>
  <c r="F53" i="5" s="1"/>
  <c r="B52" i="5" a="1"/>
  <c r="B52" i="5" s="1"/>
  <c r="F52" i="5" s="1"/>
  <c r="B51" i="5"/>
  <c r="F51" i="5" s="1"/>
  <c r="C7" i="3"/>
  <c r="AL7" i="3" l="1"/>
  <c r="F48" i="5" s="1"/>
  <c r="H129" i="5"/>
  <c r="C158" i="5"/>
  <c r="C168" i="5" l="1"/>
  <c r="C167" i="5"/>
  <c r="C171" i="5"/>
  <c r="C170" i="5"/>
  <c r="C174" i="5"/>
  <c r="C173" i="5"/>
  <c r="C162" i="5"/>
  <c r="C160" i="5"/>
  <c r="AF7" i="3" s="1"/>
  <c r="AE7" i="3" l="1"/>
  <c r="H133" i="5"/>
  <c r="G7" i="3"/>
  <c r="H137" i="5"/>
  <c r="K7" i="3"/>
  <c r="H141" i="5"/>
  <c r="O7" i="3"/>
  <c r="H145" i="5"/>
  <c r="S7" i="3"/>
  <c r="H149" i="5"/>
  <c r="W7" i="3"/>
  <c r="AA7" i="3"/>
  <c r="D7" i="3"/>
  <c r="H130" i="5"/>
  <c r="H134" i="5"/>
  <c r="H7" i="3"/>
  <c r="H138" i="5"/>
  <c r="L7" i="3"/>
  <c r="P7" i="3"/>
  <c r="H142" i="5"/>
  <c r="T7" i="3"/>
  <c r="H146" i="5"/>
  <c r="H150" i="5"/>
  <c r="X7" i="3"/>
  <c r="AB7" i="3"/>
  <c r="H131" i="5"/>
  <c r="E7" i="3"/>
  <c r="I7" i="3"/>
  <c r="H135" i="5"/>
  <c r="H139" i="5"/>
  <c r="M7" i="3"/>
  <c r="Q7" i="3"/>
  <c r="H143" i="5"/>
  <c r="H147" i="5"/>
  <c r="U7" i="3"/>
  <c r="Y7" i="3"/>
  <c r="H151" i="5"/>
  <c r="AC7" i="3"/>
  <c r="H132" i="5"/>
  <c r="F7" i="3"/>
  <c r="J7" i="3"/>
  <c r="H136" i="5"/>
  <c r="N7" i="3"/>
  <c r="H140" i="5"/>
  <c r="H144" i="5"/>
  <c r="R7" i="3"/>
  <c r="V7" i="3"/>
  <c r="H148" i="5"/>
  <c r="Z7" i="3"/>
  <c r="H152" i="5"/>
  <c r="AD7" i="3"/>
  <c r="AA9" i="3"/>
  <c r="B17" i="6"/>
  <c r="B16" i="6"/>
  <c r="B15" i="6"/>
  <c r="B14" i="6"/>
  <c r="B13" i="6"/>
  <c r="B12" i="6"/>
  <c r="B11" i="6"/>
  <c r="B10" i="6"/>
  <c r="B9" i="6"/>
  <c r="B8" i="6"/>
  <c r="B7" i="6"/>
  <c r="B6" i="6"/>
  <c r="B5" i="6"/>
  <c r="B4" i="6"/>
  <c r="B3"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<sst xmlns="http://schemas.openxmlformats.org/spreadsheetml/2006/main" count="413" uniqueCount="244">
  <si>
    <t>Up2Circ</t>
  </si>
  <si>
    <t>Uptake of Circular Business Model, Product and Process Innovation</t>
  </si>
  <si>
    <t>Horizon Europe 2021-2027</t>
  </si>
  <si>
    <t>GRANT AGREEMENT NUMBER — 101091367</t>
  </si>
  <si>
    <t>Structure for Up2Circ-Client journey to circularity</t>
  </si>
  <si>
    <t>[March 2023]</t>
  </si>
  <si>
    <r>
      <t xml:space="preserve">Company data </t>
    </r>
    <r>
      <rPr>
        <b/>
        <sz val="11"/>
        <color theme="1"/>
        <rFont val="Calibri"/>
        <family val="2"/>
      </rPr>
      <t>→</t>
    </r>
  </si>
  <si>
    <t>Company data</t>
  </si>
  <si>
    <r>
      <t xml:space="preserve">Score </t>
    </r>
    <r>
      <rPr>
        <b/>
        <sz val="11"/>
        <color theme="1"/>
        <rFont val="Calibri"/>
        <family val="2"/>
      </rPr>
      <t>→</t>
    </r>
  </si>
  <si>
    <t>Company</t>
  </si>
  <si>
    <t xml:space="preserve">Main activity </t>
  </si>
  <si>
    <t>Description of business activity</t>
  </si>
  <si>
    <t>Company contact person</t>
  </si>
  <si>
    <t>Country</t>
  </si>
  <si>
    <t>City</t>
  </si>
  <si>
    <t>Zip code</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</si>
  <si>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</si>
  <si>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</si>
  <si>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</si>
  <si>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</si>
  <si>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</si>
  <si>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</si>
  <si>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</si>
  <si>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</si>
  <si>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</si>
  <si>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</si>
  <si>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</si>
  <si>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</si>
  <si>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</si>
  <si>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</si>
  <si>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</si>
  <si>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</si>
  <si>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</si>
  <si>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</si>
  <si>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</si>
  <si>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</si>
  <si>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</si>
  <si>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</si>
  <si>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</si>
  <si>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</si>
  <si>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media</t>
  </si>
  <si>
    <t>score</t>
  </si>
  <si>
    <t>tot</t>
  </si>
  <si>
    <t>score %</t>
  </si>
  <si>
    <t>automatically results</t>
  </si>
  <si>
    <t>automatically results - detail</t>
  </si>
  <si>
    <t>Aerospace &amp; Defence</t>
  </si>
  <si>
    <t>Italy</t>
  </si>
  <si>
    <t>N/A</t>
  </si>
  <si>
    <t>Presentation</t>
  </si>
  <si>
    <t>Linear business models take natural resources, make products for consumers that eventually become waste. The circular economy offers a profitable opportunity to move away from resource-intensive processes, maximising the use of existing assets and creating new revenue streams. To reach circularity, the flows of materials, energy, water and nutrients shall be narrowed (use less), slowed (use longer) and closed (use again).
This Up2Circ Circularity Assessment Tool will help you to become familiar with the circular economy and strategies that are practical for your business, score how well you integrate circular strategies into your business, and discover opportunities for improvement and challenges to address.</t>
  </si>
  <si>
    <r>
      <t xml:space="preserve">The evaluation of the </t>
    </r>
    <r>
      <rPr>
        <b/>
        <sz val="10"/>
        <color theme="1"/>
        <rFont val="Calibri"/>
        <family val="2"/>
        <scheme val="minor"/>
      </rPr>
      <t>Assessment statements</t>
    </r>
    <r>
      <rPr>
        <sz val="10"/>
        <color theme="1"/>
        <rFont val="Calibri"/>
        <family val="2"/>
        <scheme val="minor"/>
      </rPr>
      <t xml:space="preserve"> related to current </t>
    </r>
    <r>
      <rPr>
        <b/>
        <sz val="10"/>
        <color theme="1"/>
        <rFont val="Calibri"/>
        <family val="2"/>
        <scheme val="minor"/>
      </rPr>
      <t>SME status</t>
    </r>
    <r>
      <rPr>
        <sz val="10"/>
        <color theme="1"/>
        <rFont val="Calibri"/>
        <family val="2"/>
        <scheme val="minor"/>
      </rPr>
      <t xml:space="preserve"> is evalued according to the following scale:</t>
    </r>
  </si>
  <si>
    <t>No development</t>
  </si>
  <si>
    <t>Exploring the options/possibilities/opportunities</t>
  </si>
  <si>
    <t>Partially operational</t>
  </si>
  <si>
    <t>Fully operational</t>
  </si>
  <si>
    <t>Not applicable</t>
  </si>
  <si>
    <t>Up2Circ team is ready to help you in getting started!</t>
  </si>
  <si>
    <t>Up2Circ team is ready to support you in further exploring!</t>
  </si>
  <si>
    <t>Up2Circ team is ready to assist you in becoming fully operational!</t>
  </si>
  <si>
    <t>Up2Circ team is ready to support you in keeping up the good work!</t>
  </si>
  <si>
    <t>Global position of the company</t>
  </si>
  <si>
    <t>The below table shows the company's assessment.</t>
  </si>
  <si>
    <t>Company average score</t>
  </si>
  <si>
    <r>
      <t xml:space="preserve">The below spider chart shows the company's performance in each of the five segments. The position of the </t>
    </r>
    <r>
      <rPr>
        <b/>
        <sz val="11"/>
        <color rgb="FF0070C0"/>
        <rFont val="Calibri"/>
        <family val="2"/>
        <scheme val="minor"/>
      </rPr>
      <t>company</t>
    </r>
    <r>
      <rPr>
        <sz val="11"/>
        <color theme="1"/>
        <rFont val="Calibri"/>
        <family val="2"/>
        <scheme val="minor"/>
      </rPr>
      <t xml:space="preserve"> is represented by the </t>
    </r>
    <r>
      <rPr>
        <b/>
        <sz val="11"/>
        <color rgb="FF0070C0"/>
        <rFont val="Calibri"/>
        <family val="2"/>
        <scheme val="minor"/>
      </rPr>
      <t>BLUE</t>
    </r>
    <r>
      <rPr>
        <sz val="11"/>
        <color theme="1"/>
        <rFont val="Calibri"/>
        <family val="2"/>
        <scheme val="minor"/>
      </rPr>
      <t xml:space="preserve"> line. This chart highlights the segments where improvement activity needs to be concentrated.</t>
    </r>
  </si>
  <si>
    <t>Question</t>
  </si>
  <si>
    <t>Company score</t>
  </si>
  <si>
    <t>Identified strengths</t>
  </si>
  <si>
    <t>question</t>
  </si>
  <si>
    <t>strenght description</t>
  </si>
  <si>
    <t>Suggested improvements</t>
  </si>
  <si>
    <t>Identified weaknesses</t>
  </si>
  <si>
    <t>weaknesses description</t>
  </si>
  <si>
    <t>Assessment scale</t>
  </si>
  <si>
    <t>Assessment</t>
  </si>
  <si>
    <t>Our management team is interested in a transition towards circularity</t>
  </si>
  <si>
    <t>The understanding of the opportunities related to CE and the commitment of the management team to embed the sustainability in the company’s values and strategy are crucial to progress towards a circular economy. Companies with a high sustainable engagement present in their accounts an operating margin three times higher than those with lower levels, as well as lower rates of absenteeism, greater innovation and fewer problems to retain their employees.</t>
  </si>
  <si>
    <t>We measure the environmental footprint of our production / service provision</t>
  </si>
  <si>
    <t>The environmental footprint is an impact indicator that reflects the consequences of human and/or business activity on resources and the environment. The calculation of the environmental footprint applies a methodology based on life cycle analysis to quantify environmental impacts. In this way, the environmental impact of each phase in the process of obtaining raw materials, manufacturing, storage, distribution, consumption, etc., of each product or service can be known. Companies make efforts to objectively demonstrate that their products or activities have a reduced environmental impact and use this as a differentiating mechanism in the market.</t>
  </si>
  <si>
    <t>We have set and published environmental and/or social goals for our company</t>
  </si>
  <si>
    <t>There is growing evidence that consumers are increasingly mindful of companies’ sustainability credentials and are willing to pay more for sustainable goods, with factors such as environment, packaging, price, marketing, and claims around organic or health and wellness credentials coming into consideration. Businesses play a key role in sustainable development and human prosperity, and those with environmental and social goals can better benefit from new opportunities, increased customer loyalty and secure markets in what will be a more climate-secure, prosperous and equitable society.</t>
  </si>
  <si>
    <t>Communication is a supporting tool to engage and raise awareness throughout the value chain about the benefits of a shift towards a more sustainable economy and to publicise the actions of the company's strategy. Companies that are already implementing design, production and reuse processes in their business and operating models should strategically incorporate them into their corporate communication policy.</t>
  </si>
  <si>
    <t xml:space="preserve">Competence of the staff is a prerequisite to engage in CE. If there is a lack of internal competence regarding CE, companies can train their staff to increase their knowledge and skills. As previously mentioned, in order to achieve results when adopting circular economy strategies in the company, it is key to have a committed but also skilled team. Indeed, employees can provide ideas based on their specific areas of expertise, drive change towards innovation and determine the success of company’s sustainability initiatives. In the meantime, companies can use external resources to advise them on the path towards circular economy.  </t>
  </si>
  <si>
    <t>We are aware about current and upcoming regulations regarding sustainability applicable to our business</t>
  </si>
  <si>
    <t xml:space="preserve">Knowledge of current and future regulations is important to anticipate opportunities and threats regarding your business. Regulations regarding sustainability are getting more ambitious in Europe. For example, companies are progressively subject to sustainability-related regulatory and reporting requirements that address impacts and performance in diverse areas across their full value chain. Regulatory watch can be implemented in order to make sure that your business meet the regulation applicable in your sector. But you can also anticipate these changes, trying to innovate with CE principles to get a sustainable competitive advantage.  </t>
  </si>
  <si>
    <t xml:space="preserve">ESG reporting standards and regulations are evolving fast especially regarding supply chains. The German Act on Due Diligence in Supply Chains, effective since January 2023, and a parallel EU initiative, the Corporate Sustainability Due Diligence Directive, are part of a growing global drive to oblige companies to carry out human rights and environmental due diligence across their supply chains. As a result, SMEs that fall behind on ESG risk losing valuable opportunities with big companies, particularly where regulation or capital depends on it, unless they can match the ESG standards.  </t>
  </si>
  <si>
    <t xml:space="preserve">SMEs may not have the economies of scale experienced by larger businesses, but they have the advantage of being agile and responsive to changing consumer trends, market demands and regulations that dictate changes to business practices. This agility is especially useful in areas such as branding, marketing and product development. It can be developed through market and technology watch, including CE best practices applicable in your business.  </t>
  </si>
  <si>
    <t xml:space="preserve">Engaging with external partners (e.g. associations, clusters, other sectorial and professional organizations) is a great starting point for an SME looking to improve its approach to circular economy. To maximize the benefits of these relationships, SMEs should prioritize ongoing communication and collaboration with these organizations to stay updated on new developments and opportunities. SMEs should also actively seek out and participate in industry events, conferences, and training programs to broaden their understanding of circular economy principles and best practices. Additionally, SMEs can explore partnerships with other organizations to share knowledge, expertise, and resources for more effective circular economy initiatives. </t>
  </si>
  <si>
    <t>We have mapped inefficiencies of our current business model that can be addressed by circular economy strategies</t>
  </si>
  <si>
    <t>After mapping the linear and circular aspects of your current business model, the next step is to prioritize areas of improvement and develop strategies to transition towards a more circular approach. Focus on redesigning products and services to align with circular principles, such as durability, modularity, and recyclability. Rethink your revenue model to incorporate new circular business models, such as product-as-a-service, sharing platforms, or take-back schemes. Collaboration is key, so seek partnerships with like-minded organizations to help scale circular initiatives and share expertise. Lastly, set clear targets and key performance indicators (KPIs) to track progress and ensure continuous improvement, allowing for regular evaluation and adjustments to maintain momentum in your circular economy journey.</t>
  </si>
  <si>
    <t>We are using renewable energy sources</t>
  </si>
  <si>
    <t>We have decreased dependency on imported raw materials</t>
  </si>
  <si>
    <t xml:space="preserve">Transitioning to decreased dependency on imported raw materials brings benefits such as increased resource security, local job creation, improved trade balances, and enhanced competitiveness. However, challenges include significant investments in infrastructure and research, disruptions to existing supply chains, and potential economic losses. Balancing short-term costs with long-term benefits requires careful planning. </t>
  </si>
  <si>
    <t xml:space="preserve">Prioritizing circular materials in product design offers benefits such as reducing environmental impact, creating new business opportunities for companies that specialize in circular materials and recycling, and enhancing brand reputation. However, challenges include variable material availability and quality, increased costs, and longer development timelines. This shift requires collaboration between stakeholders, including manufacturers, suppliers, and consumers, to develop and implement effective circular strategies that prioritize sustainability. Only by working together and sharing knowledge and resources we can overcome the challenges associated with incorporating circular materials into product design and maximize the potential benefits. </t>
  </si>
  <si>
    <t>We consider ecological aspects with regards to packaging</t>
  </si>
  <si>
    <t>The right to repair is proposed EU legislation that advocates for good product design, accessible spare parts and tools, and documentation for product repairability. Companies that already comply with these aspects are well prepared for future legislation and contribute to reduce the amount of products that are discarded, often just because minor parts are broken.</t>
  </si>
  <si>
    <t>Many products have not reached their end-of-life when a consumer stops using them. Returned products can be refurbished and offered in a second use cycle. For companies, this can open up new revenue opportunities and access to new customer segments.</t>
  </si>
  <si>
    <t>When company's goods are properly disposed of there is little to no risk that they will end up on the grey market. Company might also be rest assured that its liability will decrease, its competitors do not get an advantage and the quality of its product will remain at its highest value.</t>
  </si>
  <si>
    <t xml:space="preserve">analysis of results </t>
  </si>
  <si>
    <t>main activity group</t>
  </si>
  <si>
    <t>Activity list</t>
  </si>
  <si>
    <t>Abbr.</t>
  </si>
  <si>
    <t>Austria</t>
  </si>
  <si>
    <t>AT</t>
  </si>
  <si>
    <t>Agrifood</t>
  </si>
  <si>
    <t>Belgium</t>
  </si>
  <si>
    <t>BE</t>
  </si>
  <si>
    <t>Construction</t>
  </si>
  <si>
    <t>Bulgaria</t>
  </si>
  <si>
    <t>BG</t>
  </si>
  <si>
    <t>Cultural &amp; Creative industries</t>
  </si>
  <si>
    <t>Croatia</t>
  </si>
  <si>
    <t>HR</t>
  </si>
  <si>
    <t>Digital</t>
  </si>
  <si>
    <t>Cyprus</t>
  </si>
  <si>
    <t>CY</t>
  </si>
  <si>
    <t>Electronics</t>
  </si>
  <si>
    <t>Czech Republic</t>
  </si>
  <si>
    <t>CZ</t>
  </si>
  <si>
    <t>Energy intensive industries</t>
  </si>
  <si>
    <t>Denmark</t>
  </si>
  <si>
    <t>DK</t>
  </si>
  <si>
    <t>Health</t>
  </si>
  <si>
    <t>Estonia</t>
  </si>
  <si>
    <t>EE</t>
  </si>
  <si>
    <t>Mobility, transport, automotive</t>
  </si>
  <si>
    <t>Finland</t>
  </si>
  <si>
    <t>FI</t>
  </si>
  <si>
    <t>Proximity, social economy and civil security</t>
  </si>
  <si>
    <t>France</t>
  </si>
  <si>
    <t>FR</t>
  </si>
  <si>
    <t>Renewables Energies</t>
  </si>
  <si>
    <t>Germany</t>
  </si>
  <si>
    <t>DE</t>
  </si>
  <si>
    <t>Retail</t>
  </si>
  <si>
    <t>Greece</t>
  </si>
  <si>
    <t>EL</t>
  </si>
  <si>
    <t>Textile</t>
  </si>
  <si>
    <t>Hungary</t>
  </si>
  <si>
    <t>HU</t>
  </si>
  <si>
    <t>Tourism</t>
  </si>
  <si>
    <t>Maritime</t>
  </si>
  <si>
    <t>Ireland</t>
  </si>
  <si>
    <t>IE</t>
  </si>
  <si>
    <t>IT</t>
  </si>
  <si>
    <t>Latvia</t>
  </si>
  <si>
    <t>LV</t>
  </si>
  <si>
    <t>Lithuania</t>
  </si>
  <si>
    <t>LT</t>
  </si>
  <si>
    <t>Luxembourg</t>
  </si>
  <si>
    <t>LU</t>
  </si>
  <si>
    <t>Malta</t>
  </si>
  <si>
    <t>MT</t>
  </si>
  <si>
    <t>Netherlands</t>
  </si>
  <si>
    <t>NL</t>
  </si>
  <si>
    <t>Poland</t>
  </si>
  <si>
    <t>PL</t>
  </si>
  <si>
    <t>Portugal</t>
  </si>
  <si>
    <t>PT</t>
  </si>
  <si>
    <t>Romania</t>
  </si>
  <si>
    <t>RO</t>
  </si>
  <si>
    <t>Slovakia</t>
  </si>
  <si>
    <t>SK</t>
  </si>
  <si>
    <t>Slovenia</t>
  </si>
  <si>
    <t>SI</t>
  </si>
  <si>
    <t>Spain</t>
  </si>
  <si>
    <t>ES</t>
  </si>
  <si>
    <t>Sweden</t>
  </si>
  <si>
    <t>SE</t>
  </si>
  <si>
    <t>Impresa</t>
  </si>
  <si>
    <t>Average group</t>
  </si>
  <si>
    <t>% scoring</t>
  </si>
  <si>
    <t>Circularity score</t>
  </si>
  <si>
    <t>Organisational readiness</t>
  </si>
  <si>
    <t>Become circular: strategy, business model, design</t>
  </si>
  <si>
    <t xml:space="preserve"> </t>
  </si>
  <si>
    <t>Our staff has competences or received training/guidance regarding circular economy</t>
  </si>
  <si>
    <t>We communicate about our sustainability performance (using networks, social platforms, other communication means)</t>
  </si>
  <si>
    <t>We know our stakeholders' (customers, contractors) expectations regarding sustainability </t>
  </si>
  <si>
    <t>We check our suppliers’ compliance to sustainability principles and take sustainability criteria into consideration in procurement/purchase decisions</t>
  </si>
  <si>
    <t>We monitor the circular economy best practices in our sector for inspiration in order to utilise it</t>
  </si>
  <si>
    <t>We take measures to reduce our energy and material consumption</t>
  </si>
  <si>
    <t>We prioritise the use of circular materials (bio-based, recycled, etc.)</t>
  </si>
  <si>
    <t>We are aware about the types of waste we produce and how it could be reduced, valorised or recycled</t>
  </si>
  <si>
    <t>We use remanufactured, refurbished or repaired parts/components</t>
  </si>
  <si>
    <t>Our product is easily repairable (either by us, the user or a service provider)</t>
  </si>
  <si>
    <t>We offer/are users of a maintenance/repair/upgrade services to extend product life time</t>
  </si>
  <si>
    <t>Our products can be returned and/or refurbished/remanufactured</t>
  </si>
  <si>
    <t>We provide information to consumers on the best disposal way of our product</t>
  </si>
  <si>
    <t>We offer/utilise product as a service (leasing, renting, pay-per-use, other types of “product access” vs. ownership, etc.)</t>
  </si>
  <si>
    <t>We offer/utilise a sharing/collaborative models where products, equipment or infrastructure are co-used or exchanged</t>
  </si>
  <si>
    <t xml:space="preserve">There is growing evidence that all stakeholders are increasingly mindful of companies’ performance regarding sustainability principles. Higher expectations for sustainability standards are being set by those at the top of the chain to ensure alignment between their own commitments and the practices of their suppliers. The standards expected by companies at the top of the chain are not always imposed by law or regulation – companies and public bodies often lay down their own conditions that must be met by their trading partners. Same applies to finance, may it be public or private sources. Positive responses from finance providers will depend on specific criteria having been met. In line with EU taxonomy, sustainability principles are increasingly being included in the criteria set by these finance providers, with SMEs having to demonstrate their commitment to practices aligned with ESG principles and to disclosure of ESG related risks. Therefore, it is important to map the stakeholders to whom you consider yourself accountable, and understand their expectations. </t>
  </si>
  <si>
    <t>Good energy management guarantees an improvement in specific consumption. Therefore, conduct regular energy audits to identify opportunities for improved energy efficiency in your operations, and invest in energy-saving technologies or process optimisations is an excellent option. The reduction of material consumption can be addressed through eco-design, which will reduce the environmental impact of the procurement stage of raw materials and components used in the manufacture of products.</t>
  </si>
  <si>
    <t xml:space="preserve">Utilizing renewable energy sources is a positive step towards a circular economy, there are further actions your SME can take to enhance its commitment to sustainability. Consider expanding your renewable energy portfolio to include a diverse range of sources, which can increase resilience and reduce reliance on non-renewable resources. Collaborate with suppliers and partners to encourage them to adopt renewable energy solutions, thereby fostering a more sustainable value chain. Lastly, explore possibilities for energy storage and smart grid solutions, enabling your organization to optimize energy usage while minimizing waste and contributing to a more circular energy system. </t>
  </si>
  <si>
    <t>The recovery procedure will depend on the composition of the waste, so taking a holistic approach by conducting a waste audit to identify areas where waste can be reduced or eliminated is a key activity. Waste recovery starts with sorting the different types of materials and transforming them to give them a new use. But the process is much more complex and involves comprehensive waste management at different levels: from carrying out a detailed inventory of the waste generated, its origin, storage systems and associated costs, to analysing the best techniques and technological possibilities for the treatment of each type of waste, or carrying out economic studies to determine its market possibilities and profitability. Waste recovery is not only a recommendable activity, but has become an action of vital importance for the competitiveness of the company.</t>
  </si>
  <si>
    <t>Waste recovery starts with sorting the different types of materials and transforming them to give them a new use. But the process is much more complex and involves comprehensive waste management at different levels: from carrying out a detailed inventory of the waste generated, its origin, storage systems and associated costs, to analysing the best techniques and technological possibilities for the treatment of each type of waste, or carrying out economic studies to determine its market possibilities and profitability.</t>
  </si>
  <si>
    <t>Waste recovery is not only a recommendable activity, but has become an action of vital importance for the competitiveness of the company.</t>
  </si>
  <si>
    <t>Focus on repairing products by offering warranties for the supply of replacement parts or better access to repair and maintenance information is an interesting strategy to extend the service life, as most breakdowns are often easily repairable by replacing components that are in poor condition, more stressed or more worn.</t>
  </si>
  <si>
    <t>To further improve your SME's approach to the circular economy while offering products as a service, consider refining your service offering to maximise resource efficiency and minimise waste generation. Servitisation offers the possibility to collaborate with customers to understand their needs and preferences, which will allow you to tailor your services and obtain more stable and long-lasting relationships with your customers over time.</t>
  </si>
  <si>
    <t>To improve your SME's approach to the circular economy while using a sharing platform, consider implementing strategies that encourage and facilitate greater adoption of shared resources. This may include incentivising long-term users with loyalty programmes or offering discounts for eco-conscious practices. Collaborating with other organisations on the exchange platform to create complementary offerings that can maximise resource utilisation and reduce waste can improve resource flows by increasing your environmental performance and competitive edge. Finally, investing in user education and awareness campaigns to promote responsible sharing behaviours and the benefits of collaborative consumption, encouraging a change of mindset towards a more sustainable and circular economy.</t>
  </si>
  <si>
    <t>1. Organisational readiness</t>
  </si>
  <si>
    <t>2. Know your (circular) business</t>
  </si>
  <si>
    <t>3. Less waste and emissions</t>
  </si>
  <si>
    <t>4. Circular design and supply</t>
  </si>
  <si>
    <t>5. Circular business model &amp; value proposition</t>
  </si>
  <si>
    <t>0 - 18</t>
  </si>
  <si>
    <t>55 – 72</t>
  </si>
  <si>
    <t>28 - 54</t>
  </si>
  <si>
    <t xml:space="preserve">    1. Organisational readiness</t>
  </si>
  <si>
    <t>2. Become circular: strategy, business model, design</t>
  </si>
  <si>
    <t>Know your (circular) business</t>
  </si>
  <si>
    <t>Circular design and supply</t>
  </si>
  <si>
    <t>Circular business model &amp; value proposition</t>
  </si>
  <si>
    <t>Less waste and emissions</t>
  </si>
  <si>
    <t>19 - 36</t>
  </si>
  <si>
    <t>- Continue your circularity journey with your Up2Circ advisor</t>
  </si>
  <si>
    <t>- Check out best practices in our sectorial catalogues</t>
  </si>
  <si>
    <t>https://up2circ.eu/up2circ-academy/</t>
  </si>
  <si>
    <t>- Browse learning modules in our Academy</t>
  </si>
  <si>
    <t>- Explore further opportunities for circular innovation in our sectorial catalogues</t>
  </si>
  <si>
    <t>- Be part of our circular community and exchange with others in online workshops and peer to peer sessions</t>
  </si>
  <si>
    <t>https://up2circ.eu/calendar/</t>
  </si>
  <si>
    <t>link to UP2CIRC calendar</t>
  </si>
  <si>
    <t>link to UP2CIRC academy</t>
  </si>
  <si>
    <t>link to UP2CIRC resources</t>
  </si>
  <si>
    <t>- Reach out to explore our EU Funding opportunities</t>
  </si>
  <si>
    <t xml:space="preserve"> link to UP2CIRC open-calls</t>
  </si>
  <si>
    <t>https://up2circ.eu/open-calls/</t>
  </si>
  <si>
    <t>https://up2circ.eu/category/resources/</t>
  </si>
  <si>
    <t>- Be part of our circular community and exchange with others in online workshops and cross-innovation sessions</t>
  </si>
  <si>
    <t>We cooperate with partners that contribute to the circularisation of our products/services along the value chain</t>
  </si>
  <si>
    <t>https://up2circ.eu/participant-registration-form/</t>
  </si>
  <si>
    <t>link to form for customized advisory</t>
  </si>
  <si>
    <t xml:space="preserve">- Become an inspiration to others through our sessions or as SME Ambassador in our circular community </t>
  </si>
  <si>
    <t>link to https://up2circ.eu/contact-us/</t>
  </si>
  <si>
    <t>https://up2circ.eu/contact-us/</t>
  </si>
  <si>
    <t>Lorem ipsum dolor sit amet, consectetuer adipiscing elit. Maecenas porttitor congue massa. Fusce posuere, magna sed pulvinar ultricies, purus lectus malesuada libero, sit amet commodo magna eros quis urna.
Nunc viverra imperdiet enim. Fusce est. Vivamus a tellus.
Pellentesque habitant morbi tristique senectus et netus et malesuada fames ac turpis egestas. Proin pharetra nonummy pede. Mauris et orci.
Aenean nec lorem. In porttitor. Donec laoreet nonummy augue.
Suspendisse dui purus, scelerisque at, vulputate vitae, pretium mattis, nunc. Mauris eget neque at sem venenatis eleifend. Ut nonummy.</t>
  </si>
  <si>
    <t>Tbd</t>
  </si>
  <si>
    <t>tbd</t>
  </si>
  <si>
    <r>
      <t>The following table shows the company's assessment in each of the twenty-four questions. It highlights the "</t>
    </r>
    <r>
      <rPr>
        <b/>
        <sz val="11"/>
        <color rgb="FFFF0000"/>
        <rFont val="Calibri"/>
        <family val="2"/>
        <scheme val="minor"/>
      </rPr>
      <t>0</t>
    </r>
    <r>
      <rPr>
        <sz val="11"/>
        <color theme="1"/>
        <rFont val="Calibri"/>
        <family val="2"/>
        <scheme val="minor"/>
      </rPr>
      <t xml:space="preserve">" in </t>
    </r>
    <r>
      <rPr>
        <b/>
        <sz val="11"/>
        <color rgb="FFFF0000"/>
        <rFont val="Calibri"/>
        <family val="2"/>
        <scheme val="minor"/>
      </rPr>
      <t>RED</t>
    </r>
    <r>
      <rPr>
        <sz val="11"/>
        <color theme="1"/>
        <rFont val="Calibri"/>
        <family val="2"/>
        <scheme val="minor"/>
      </rPr>
      <t>, "</t>
    </r>
    <r>
      <rPr>
        <b/>
        <sz val="11"/>
        <color rgb="FFFFC000"/>
        <rFont val="Calibri"/>
        <family val="2"/>
        <scheme val="minor"/>
      </rPr>
      <t>1</t>
    </r>
    <r>
      <rPr>
        <sz val="11"/>
        <color theme="1"/>
        <rFont val="Calibri"/>
        <family val="2"/>
        <scheme val="minor"/>
      </rPr>
      <t xml:space="preserve">" in </t>
    </r>
    <r>
      <rPr>
        <b/>
        <sz val="11"/>
        <color rgb="FFFFC000"/>
        <rFont val="Calibri"/>
        <family val="2"/>
        <scheme val="minor"/>
      </rPr>
      <t xml:space="preserve">YELLOW, </t>
    </r>
    <r>
      <rPr>
        <sz val="11"/>
        <rFont val="Calibri"/>
        <family val="2"/>
        <scheme val="minor"/>
      </rPr>
      <t>"</t>
    </r>
    <r>
      <rPr>
        <b/>
        <sz val="11"/>
        <color theme="9" tint="0.59999389629810485"/>
        <rFont val="Calibri"/>
        <family val="2"/>
        <scheme val="minor"/>
      </rPr>
      <t>2</t>
    </r>
    <r>
      <rPr>
        <sz val="11"/>
        <rFont val="Calibri"/>
        <family val="2"/>
        <scheme val="minor"/>
      </rPr>
      <t xml:space="preserve">" in </t>
    </r>
    <r>
      <rPr>
        <b/>
        <sz val="11"/>
        <color theme="9" tint="0.59999389629810485"/>
        <rFont val="Calibri"/>
        <family val="2"/>
        <scheme val="minor"/>
      </rPr>
      <t>LIGHT GREEN</t>
    </r>
    <r>
      <rPr>
        <sz val="11"/>
        <color theme="1"/>
        <rFont val="Calibri"/>
        <family val="2"/>
        <scheme val="minor"/>
      </rPr>
      <t xml:space="preserve"> and the "</t>
    </r>
    <r>
      <rPr>
        <b/>
        <sz val="11"/>
        <color rgb="FF00B050"/>
        <rFont val="Calibri"/>
        <family val="2"/>
        <scheme val="minor"/>
      </rPr>
      <t>3</t>
    </r>
    <r>
      <rPr>
        <sz val="11"/>
        <color theme="1"/>
        <rFont val="Calibri"/>
        <family val="2"/>
        <scheme val="minor"/>
      </rPr>
      <t>"</t>
    </r>
    <r>
      <rPr>
        <b/>
        <sz val="11"/>
        <color rgb="FF00B050"/>
        <rFont val="Calibri"/>
        <family val="2"/>
        <scheme val="minor"/>
      </rPr>
      <t xml:space="preserve"> </t>
    </r>
    <r>
      <rPr>
        <sz val="11"/>
        <rFont val="Calibri"/>
        <family val="2"/>
        <scheme val="minor"/>
      </rPr>
      <t>positioning</t>
    </r>
    <r>
      <rPr>
        <sz val="11"/>
        <color theme="1"/>
        <rFont val="Calibri"/>
        <family val="2"/>
        <scheme val="minor"/>
      </rPr>
      <t xml:space="preserve"> in </t>
    </r>
    <r>
      <rPr>
        <b/>
        <sz val="11"/>
        <color rgb="FF00B050"/>
        <rFont val="Calibri"/>
        <family val="2"/>
        <scheme val="minor"/>
      </rPr>
      <t>GREEN</t>
    </r>
    <r>
      <rPr>
        <sz val="11"/>
        <color theme="1"/>
        <rFont val="Calibri"/>
        <family val="2"/>
        <scheme val="minor"/>
      </rPr>
      <t xml:space="preserve"> and "</t>
    </r>
    <r>
      <rPr>
        <b/>
        <sz val="11"/>
        <color theme="0" tint="-0.499984740745262"/>
        <rFont val="Calibri"/>
        <family val="2"/>
        <scheme val="minor"/>
      </rPr>
      <t>N/A</t>
    </r>
    <r>
      <rPr>
        <sz val="11"/>
        <color theme="1"/>
        <rFont val="Calibri"/>
        <family val="2"/>
        <scheme val="minor"/>
      </rPr>
      <t xml:space="preserve">" in </t>
    </r>
    <r>
      <rPr>
        <b/>
        <sz val="11"/>
        <color theme="0" tint="-0.499984740745262"/>
        <rFont val="Calibri"/>
        <family val="2"/>
        <scheme val="minor"/>
      </rPr>
      <t>grey</t>
    </r>
  </si>
  <si>
    <t>bRNO</t>
  </si>
  <si>
    <t>gdgdgdgdsgggsg</t>
  </si>
  <si>
    <t>Multiplier Name (insert organisation name and eventually EEN consortium name)</t>
  </si>
  <si>
    <t>EEN 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</si>
</sst>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yy;@"/>
    <numFmt numFmtId="165" formatCode="0.0%"/>
  </numFmts>
  <fonts count="41">
    <font>
      <sz val="11"/>
      <color theme="1"/>
      <name val="Calibri"/>
      <family val="2"/>
      <scheme val="minor"/>
    </font>
    <font>
      <sz val="11"/>
      <color rgb="FF3F3F76"/>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sz val="6"/>
      <name val="Calibri"/>
      <family val="2"/>
      <scheme val="minor"/>
    </font>
    <font>
      <sz val="8"/>
      <name val="Calibri"/>
      <family val="2"/>
      <scheme val="minor"/>
    </font>
    <font>
      <b/>
      <sz val="12"/>
      <color theme="1"/>
      <name val="Calibri"/>
      <family val="2"/>
      <scheme val="minor"/>
    </font>
    <font>
      <b/>
      <sz val="20"/>
      <color rgb="FF3F3F76"/>
      <name val="Calibri"/>
      <family val="2"/>
      <scheme val="minor"/>
    </font>
    <font>
      <sz val="18"/>
      <color rgb="FFFF0000"/>
      <name val="Calibri"/>
      <family val="2"/>
      <scheme val="minor"/>
    </font>
    <font>
      <b/>
      <sz val="20"/>
      <color theme="1"/>
      <name val="Calibri"/>
      <family val="2"/>
      <scheme val="minor"/>
    </font>
    <font>
      <sz val="16"/>
      <color theme="1"/>
      <name val="Calibri"/>
      <family val="2"/>
      <scheme val="minor"/>
    </font>
    <font>
      <sz val="16"/>
      <color rgb="FF000000"/>
      <name val="Calibri"/>
      <family val="2"/>
      <scheme val="minor"/>
    </font>
    <font>
      <b/>
      <sz val="16"/>
      <color theme="1"/>
      <name val="Calibri"/>
      <family val="2"/>
      <scheme val="minor"/>
    </font>
    <font>
      <sz val="12"/>
      <color theme="1"/>
      <name val="Calibri"/>
      <family val="2"/>
      <scheme val="minor"/>
    </font>
    <font>
      <b/>
      <sz val="24"/>
      <color indexed="9"/>
      <name val="Calibri"/>
      <family val="2"/>
    </font>
    <font>
      <b/>
      <sz val="12"/>
      <color indexed="8"/>
      <name val="Calibri"/>
      <family val="2"/>
    </font>
    <font>
      <sz val="12"/>
      <color indexed="8"/>
      <name val="Calibri"/>
      <family val="2"/>
    </font>
    <font>
      <sz val="11"/>
      <color theme="1"/>
      <name val="Calibri"/>
      <family val="2"/>
      <scheme val="minor"/>
    </font>
    <font>
      <sz val="11"/>
      <color rgb="FF202124"/>
      <name val="Inherit"/>
    </font>
    <font>
      <i/>
      <sz val="12"/>
      <color theme="0" tint="-0.499984740745262"/>
      <name val="Calibri"/>
      <family val="2"/>
    </font>
    <font>
      <b/>
      <sz val="14"/>
      <color rgb="FF202124"/>
      <name val="Calibri"/>
      <family val="2"/>
      <scheme val="minor"/>
    </font>
    <font>
      <b/>
      <sz val="14"/>
      <color theme="1"/>
      <name val="Calibri"/>
      <family val="2"/>
      <scheme val="minor"/>
    </font>
    <font>
      <b/>
      <sz val="11"/>
      <color rgb="FFFF0000"/>
      <name val="Calibri"/>
      <family val="2"/>
      <scheme val="minor"/>
    </font>
    <font>
      <sz val="8"/>
      <color theme="1"/>
      <name val="Calibri"/>
      <family val="2"/>
      <scheme val="minor"/>
    </font>
    <font>
      <b/>
      <sz val="11"/>
      <color rgb="FF00B050"/>
      <name val="Calibri"/>
      <family val="2"/>
      <scheme val="minor"/>
    </font>
    <font>
      <b/>
      <sz val="16"/>
      <color rgb="FF0070C0"/>
      <name val="Calibri"/>
      <family val="2"/>
      <scheme val="minor"/>
    </font>
    <font>
      <sz val="11"/>
      <color rgb="FF0070C0"/>
      <name val="Calibri"/>
      <family val="2"/>
      <scheme val="minor"/>
    </font>
    <font>
      <b/>
      <sz val="11"/>
      <color theme="1"/>
      <name val="Calibri"/>
      <family val="2"/>
    </font>
    <font>
      <b/>
      <sz val="11"/>
      <color rgb="FF0070C0"/>
      <name val="Calibri"/>
      <family val="2"/>
      <scheme val="minor"/>
    </font>
    <font>
      <b/>
      <sz val="11"/>
      <color rgb="FFFFC000"/>
      <name val="Calibri"/>
      <family val="2"/>
      <scheme val="minor"/>
    </font>
    <font>
      <b/>
      <sz val="10"/>
      <color theme="1"/>
      <name val="Calibri"/>
      <family val="2"/>
      <scheme val="minor"/>
    </font>
    <font>
      <b/>
      <sz val="11"/>
      <color theme="0" tint="-0.499984740745262"/>
      <name val="Calibri"/>
      <family val="2"/>
      <scheme val="minor"/>
    </font>
    <font>
      <b/>
      <sz val="11"/>
      <color theme="9" tint="0.59999389629810485"/>
      <name val="Calibri"/>
      <family val="2"/>
      <scheme val="minor"/>
    </font>
    <font>
      <sz val="11"/>
      <name val="Calibri"/>
      <family val="2"/>
      <scheme val="minor"/>
    </font>
    <font>
      <sz val="12"/>
      <name val="Calibri"/>
      <family val="2"/>
      <scheme val="minor"/>
    </font>
    <font>
      <u/>
      <sz val="11"/>
      <color theme="10"/>
      <name val="Calibri"/>
      <family val="2"/>
      <scheme val="minor"/>
    </font>
    <font>
      <i/>
      <u/>
      <sz val="8"/>
      <color rgb="FFFF0000"/>
      <name val="Calibri"/>
      <family val="2"/>
      <scheme val="minor"/>
    </font>
    <font>
      <i/>
      <sz val="8"/>
      <color rgb="FFFF0000"/>
      <name val="Calibri"/>
      <family val="2"/>
      <scheme val="minor"/>
    </font>
    <font>
      <b/>
      <i/>
      <sz val="11"/>
      <color rgb="FF0070C0"/>
      <name val="Calibri"/>
      <family val="2"/>
      <scheme val="minor"/>
    </font>
  </fonts>
  <fills count="18">
    <fill>
      <patternFill patternType="none"/>
    </fill>
    <fill>
      <patternFill patternType="gray125"/>
    </fill>
    <fill>
      <patternFill patternType="solid">
        <fgColor rgb="FFFFCC99"/>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indexed="64"/>
      </right>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2" borderId="1" applyNumberFormat="0" applyAlignment="0" applyProtection="0"/>
    <xf numFmtId="9" fontId="19" fillId="0" borderId="0" applyFont="0" applyFill="0" applyBorder="0" applyAlignment="0" applyProtection="0"/>
    <xf numFmtId="43" fontId="19" fillId="0" borderId="0" applyFont="0" applyFill="0" applyBorder="0" applyAlignment="0" applyProtection="0"/>
    <xf numFmtId="0" fontId="37" fillId="0" borderId="0" applyNumberFormat="0" applyFill="0" applyBorder="0" applyAlignment="0" applyProtection="0"/>
  </cellStyleXfs>
  <cellXfs count="176">
    <xf numFmtId="0" fontId="0" fillId="0" borderId="0" xfId="0"/>
    <xf numFmtId="0" fontId="0" fillId="0" borderId="0" xfId="0" applyAlignment="1">
      <alignment horizontal="center"/>
    </xf>
    <xf numFmtId="0" fontId="0" fillId="0" borderId="0" xfId="0" applyAlignment="1">
      <alignment vertical="center"/>
    </xf>
    <xf numFmtId="0" fontId="4" fillId="0" borderId="0" xfId="0" applyFont="1"/>
    <xf numFmtId="0" fontId="4" fillId="0" borderId="0" xfId="0" applyFont="1" applyAlignment="1">
      <alignment wrapText="1"/>
    </xf>
    <xf numFmtId="0" fontId="4" fillId="0" borderId="0" xfId="0" applyFont="1" applyAlignment="1">
      <alignment vertical="center"/>
    </xf>
    <xf numFmtId="0" fontId="4" fillId="0" borderId="0" xfId="0" applyFont="1" applyAlignment="1">
      <alignment vertical="center" wrapText="1"/>
    </xf>
    <xf numFmtId="0" fontId="4" fillId="3" borderId="0" xfId="0" applyFont="1" applyFill="1" applyAlignment="1">
      <alignment wrapText="1"/>
    </xf>
    <xf numFmtId="0" fontId="5" fillId="3" borderId="0" xfId="0" applyFont="1" applyFill="1" applyAlignment="1">
      <alignment vertical="center" wrapText="1"/>
    </xf>
    <xf numFmtId="0" fontId="4" fillId="3" borderId="0" xfId="0" applyFont="1" applyFill="1" applyAlignment="1">
      <alignment vertical="center" wrapText="1"/>
    </xf>
    <xf numFmtId="0" fontId="4" fillId="3" borderId="0" xfId="0" applyFont="1" applyFill="1" applyAlignment="1">
      <alignment vertical="center"/>
    </xf>
    <xf numFmtId="0" fontId="4" fillId="0" borderId="0" xfId="0" applyFont="1" applyAlignment="1">
      <alignment horizontal="center" vertical="center" wrapText="1"/>
    </xf>
    <xf numFmtId="0" fontId="6" fillId="3" borderId="0" xfId="0" applyFont="1" applyFill="1" applyAlignment="1">
      <alignment horizontal="left" vertical="center"/>
    </xf>
    <xf numFmtId="0" fontId="4" fillId="6" borderId="0" xfId="0" applyFont="1" applyFill="1" applyAlignment="1">
      <alignment horizontal="left" vertical="center" wrapText="1"/>
    </xf>
    <xf numFmtId="0" fontId="4" fillId="4" borderId="0" xfId="0" applyFont="1" applyFill="1" applyAlignment="1">
      <alignment horizontal="left" vertical="center" wrapText="1"/>
    </xf>
    <xf numFmtId="0" fontId="4" fillId="7" borderId="0" xfId="0" applyFont="1" applyFill="1" applyAlignment="1">
      <alignment vertical="center" wrapText="1"/>
    </xf>
    <xf numFmtId="0" fontId="4" fillId="8" borderId="0" xfId="0" applyFont="1" applyFill="1" applyAlignment="1">
      <alignment vertical="center" wrapText="1"/>
    </xf>
    <xf numFmtId="0" fontId="4" fillId="3" borderId="0" xfId="0" applyFont="1" applyFill="1" applyAlignment="1">
      <alignment horizontal="left" vertical="center" wrapText="1"/>
    </xf>
    <xf numFmtId="0" fontId="4" fillId="5" borderId="0" xfId="0" applyFont="1" applyFill="1" applyAlignment="1">
      <alignment horizontal="left" vertical="center" wrapText="1"/>
    </xf>
    <xf numFmtId="0" fontId="4" fillId="9" borderId="0" xfId="0" applyFont="1" applyFill="1" applyAlignment="1">
      <alignment horizontal="left" vertical="center" wrapText="1"/>
    </xf>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center"/>
    </xf>
    <xf numFmtId="0" fontId="2" fillId="0" borderId="0" xfId="0" applyFont="1" applyAlignment="1">
      <alignment wrapText="1"/>
    </xf>
    <xf numFmtId="0" fontId="2" fillId="0" borderId="0" xfId="0" applyFont="1"/>
    <xf numFmtId="0" fontId="0" fillId="0" borderId="2" xfId="0" applyBorder="1" applyAlignment="1">
      <alignment vertical="center" wrapText="1"/>
    </xf>
    <xf numFmtId="0" fontId="0" fillId="0" borderId="2" xfId="0" applyBorder="1" applyAlignment="1">
      <alignment horizontal="left" vertical="center" wrapText="1"/>
    </xf>
    <xf numFmtId="0" fontId="0" fillId="0" borderId="0" xfId="0" applyAlignment="1">
      <alignment vertical="top" wrapText="1"/>
    </xf>
    <xf numFmtId="0" fontId="0" fillId="0" borderId="0" xfId="0" applyAlignment="1">
      <alignment horizontal="left" vertical="top" wrapText="1"/>
    </xf>
    <xf numFmtId="0" fontId="0" fillId="0" borderId="7" xfId="0" applyBorder="1" applyAlignment="1">
      <alignment horizontal="centerContinuous" vertical="top" wrapText="1"/>
    </xf>
    <xf numFmtId="0" fontId="0" fillId="0" borderId="8" xfId="0" applyBorder="1" applyAlignment="1">
      <alignment horizontal="centerContinuous" vertical="top" wrapText="1"/>
    </xf>
    <xf numFmtId="0" fontId="0" fillId="0" borderId="9" xfId="0" applyBorder="1" applyAlignment="1">
      <alignment horizontal="centerContinuous" vertical="top"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0" fillId="0" borderId="0" xfId="0" applyAlignment="1">
      <alignment horizontal="centerContinuous"/>
    </xf>
    <xf numFmtId="0" fontId="2" fillId="8" borderId="16" xfId="0" applyFont="1" applyFill="1" applyBorder="1" applyAlignment="1">
      <alignment horizontal="center" vertical="center"/>
    </xf>
    <xf numFmtId="0" fontId="2" fillId="12" borderId="16" xfId="0" applyFont="1" applyFill="1" applyBorder="1" applyAlignment="1">
      <alignment horizontal="center" vertical="center"/>
    </xf>
    <xf numFmtId="0" fontId="2" fillId="0" borderId="13" xfId="0" applyFont="1" applyBorder="1" applyAlignment="1">
      <alignment horizontal="centerContinuous"/>
    </xf>
    <xf numFmtId="0" fontId="2" fillId="0" borderId="14" xfId="0" applyFont="1" applyBorder="1" applyAlignment="1">
      <alignment horizontal="centerContinuous"/>
    </xf>
    <xf numFmtId="0" fontId="2" fillId="0" borderId="15" xfId="0" applyFont="1" applyBorder="1" applyAlignment="1">
      <alignment horizontal="centerContinuous"/>
    </xf>
    <xf numFmtId="0" fontId="2" fillId="0" borderId="9" xfId="0" applyFont="1" applyBorder="1" applyAlignment="1">
      <alignment horizontal="center" vertical="top" wrapText="1"/>
    </xf>
    <xf numFmtId="0" fontId="0" fillId="0" borderId="0" xfId="0" applyAlignment="1">
      <alignment horizontal="left"/>
    </xf>
    <xf numFmtId="0" fontId="8" fillId="0" borderId="18" xfId="0" applyFont="1" applyBorder="1"/>
    <xf numFmtId="0" fontId="0" fillId="0" borderId="18" xfId="0" applyBorder="1"/>
    <xf numFmtId="0" fontId="9" fillId="2" borderId="1" xfId="1" applyFont="1" applyAlignment="1">
      <alignment horizontal="center" vertical="center"/>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justify" vertical="center"/>
    </xf>
    <xf numFmtId="0" fontId="14" fillId="0" borderId="0" xfId="0" applyFont="1" applyAlignment="1">
      <alignment horizontal="center" vertical="center"/>
    </xf>
    <xf numFmtId="0" fontId="15" fillId="0" borderId="0" xfId="0" applyFont="1" applyAlignment="1">
      <alignment horizontal="center" vertical="center"/>
    </xf>
    <xf numFmtId="0" fontId="17" fillId="0" borderId="0" xfId="0" applyFont="1" applyAlignment="1">
      <alignment horizontal="left"/>
    </xf>
    <xf numFmtId="0" fontId="15" fillId="0" borderId="0" xfId="0" applyFont="1"/>
    <xf numFmtId="0" fontId="17" fillId="0" borderId="0" xfId="0" applyFont="1"/>
    <xf numFmtId="0" fontId="16" fillId="0" borderId="0" xfId="0" applyFont="1"/>
    <xf numFmtId="0" fontId="15" fillId="0" borderId="0" xfId="0" applyFont="1" applyAlignment="1">
      <alignment wrapText="1"/>
    </xf>
    <xf numFmtId="0" fontId="18" fillId="0" borderId="0" xfId="0" applyFont="1" applyAlignment="1">
      <alignment horizontal="right"/>
    </xf>
    <xf numFmtId="0" fontId="2" fillId="0" borderId="14" xfId="0" applyFont="1" applyBorder="1" applyAlignment="1">
      <alignment horizontal="centerContinuous" wrapText="1"/>
    </xf>
    <xf numFmtId="0" fontId="2" fillId="0" borderId="15" xfId="0" applyFont="1" applyBorder="1" applyAlignment="1">
      <alignment horizontal="centerContinuous" wrapText="1"/>
    </xf>
    <xf numFmtId="0" fontId="20" fillId="0" borderId="0" xfId="0" applyFont="1" applyAlignment="1">
      <alignment horizontal="left" vertical="center"/>
    </xf>
    <xf numFmtId="49" fontId="18" fillId="0" borderId="0" xfId="0" applyNumberFormat="1" applyFont="1" applyAlignment="1">
      <alignment horizontal="right"/>
    </xf>
    <xf numFmtId="164" fontId="17" fillId="0" borderId="0" xfId="0" applyNumberFormat="1" applyFont="1" applyAlignment="1">
      <alignment horizontal="left" wrapText="1"/>
    </xf>
    <xf numFmtId="0" fontId="21" fillId="0" borderId="0" xfId="0" applyFont="1" applyAlignment="1">
      <alignment horizontal="right"/>
    </xf>
    <xf numFmtId="49" fontId="21" fillId="0" borderId="0" xfId="0" applyNumberFormat="1" applyFont="1" applyAlignment="1">
      <alignment horizontal="right"/>
    </xf>
    <xf numFmtId="0" fontId="4" fillId="0" borderId="2" xfId="0" applyFont="1" applyBorder="1" applyAlignment="1">
      <alignment horizontal="center" vertical="center" wrapText="1"/>
    </xf>
    <xf numFmtId="0" fontId="22" fillId="13" borderId="0" xfId="0" applyFont="1" applyFill="1" applyAlignment="1">
      <alignment horizontal="left" vertical="center"/>
    </xf>
    <xf numFmtId="0" fontId="23" fillId="13" borderId="0" xfId="0" applyFont="1" applyFill="1"/>
    <xf numFmtId="0" fontId="0" fillId="0" borderId="0" xfId="0" applyAlignment="1">
      <alignment vertical="center" wrapText="1"/>
    </xf>
    <xf numFmtId="0" fontId="0" fillId="0" borderId="22" xfId="0" applyBorder="1"/>
    <xf numFmtId="0" fontId="24" fillId="0" borderId="0" xfId="0" applyFont="1" applyAlignment="1">
      <alignment horizontal="right" vertical="center" wrapText="1"/>
    </xf>
    <xf numFmtId="165" fontId="2" fillId="12" borderId="16" xfId="2" applyNumberFormat="1" applyFont="1" applyFill="1" applyBorder="1" applyAlignment="1">
      <alignment horizontal="center" vertical="center"/>
    </xf>
    <xf numFmtId="9" fontId="25" fillId="0" borderId="0" xfId="2" applyFont="1" applyBorder="1"/>
    <xf numFmtId="0" fontId="24" fillId="0" borderId="0" xfId="0" applyFont="1" applyAlignment="1">
      <alignment horizontal="right" vertical="top" wrapText="1"/>
    </xf>
    <xf numFmtId="0" fontId="2" fillId="0" borderId="19" xfId="0" applyFont="1" applyBorder="1" applyAlignment="1">
      <alignment vertical="center" wrapText="1"/>
    </xf>
    <xf numFmtId="0" fontId="0" fillId="0" borderId="19" xfId="0" applyBorder="1"/>
    <xf numFmtId="0" fontId="0" fillId="0" borderId="17" xfId="0" applyBorder="1" applyAlignment="1">
      <alignment horizontal="center"/>
    </xf>
    <xf numFmtId="2" fontId="0" fillId="0" borderId="17" xfId="0" applyNumberFormat="1" applyBorder="1" applyAlignment="1">
      <alignment horizontal="center"/>
    </xf>
    <xf numFmtId="2" fontId="2" fillId="10" borderId="16" xfId="0" applyNumberFormat="1" applyFont="1" applyFill="1" applyBorder="1" applyAlignment="1">
      <alignment horizontal="center" vertical="center"/>
    </xf>
    <xf numFmtId="2" fontId="2" fillId="11" borderId="16" xfId="0" applyNumberFormat="1" applyFont="1" applyFill="1" applyBorder="1" applyAlignment="1">
      <alignment horizontal="center" vertical="center"/>
    </xf>
    <xf numFmtId="2" fontId="2" fillId="5" borderId="16" xfId="0" applyNumberFormat="1" applyFont="1" applyFill="1" applyBorder="1" applyAlignment="1">
      <alignment horizontal="center" vertical="center"/>
    </xf>
    <xf numFmtId="0" fontId="2" fillId="5" borderId="16" xfId="0" applyFont="1" applyFill="1" applyBorder="1" applyAlignment="1">
      <alignment horizontal="center" vertical="center"/>
    </xf>
    <xf numFmtId="2" fontId="2" fillId="0" borderId="19" xfId="0" applyNumberFormat="1" applyFont="1" applyBorder="1" applyAlignment="1">
      <alignment horizontal="center" vertical="center"/>
    </xf>
    <xf numFmtId="0" fontId="0" fillId="0" borderId="3" xfId="0" applyBorder="1" applyAlignment="1">
      <alignment wrapText="1"/>
    </xf>
    <xf numFmtId="0" fontId="0" fillId="0" borderId="4" xfId="0" applyBorder="1" applyAlignment="1">
      <alignment wrapText="1"/>
    </xf>
    <xf numFmtId="0" fontId="0" fillId="0" borderId="4" xfId="0" applyBorder="1"/>
    <xf numFmtId="49" fontId="0" fillId="0" borderId="4" xfId="0" applyNumberFormat="1" applyBorder="1"/>
    <xf numFmtId="9" fontId="2" fillId="0" borderId="0" xfId="2" applyFont="1" applyAlignment="1">
      <alignment horizontal="center"/>
    </xf>
    <xf numFmtId="0" fontId="27" fillId="0" borderId="0" xfId="0" applyFont="1" applyAlignment="1">
      <alignment vertical="center" wrapText="1"/>
    </xf>
    <xf numFmtId="0" fontId="28" fillId="0" borderId="0" xfId="0" applyFont="1" applyAlignment="1">
      <alignment vertical="center" wrapText="1"/>
    </xf>
    <xf numFmtId="0" fontId="2" fillId="0" borderId="0" xfId="0" applyFont="1" applyAlignment="1">
      <alignment horizontal="right"/>
    </xf>
    <xf numFmtId="165" fontId="0" fillId="0" borderId="0" xfId="2" applyNumberFormat="1" applyFont="1"/>
    <xf numFmtId="43" fontId="0" fillId="0" borderId="8" xfId="3" applyFont="1" applyBorder="1" applyAlignment="1">
      <alignment horizontal="centerContinuous" vertical="top" wrapText="1"/>
    </xf>
    <xf numFmtId="164" fontId="17" fillId="0" borderId="2" xfId="0" applyNumberFormat="1" applyFont="1" applyBorder="1" applyAlignment="1">
      <alignment horizontal="center" wrapText="1"/>
    </xf>
    <xf numFmtId="164" fontId="18" fillId="0" borderId="2" xfId="0" applyNumberFormat="1" applyFont="1" applyBorder="1" applyAlignment="1">
      <alignment horizontal="center" wrapText="1"/>
    </xf>
    <xf numFmtId="0" fontId="17" fillId="0" borderId="0" xfId="0" applyFont="1" applyAlignment="1">
      <alignment vertical="top" wrapText="1"/>
    </xf>
    <xf numFmtId="164" fontId="17" fillId="0" borderId="2" xfId="0" applyNumberFormat="1" applyFont="1" applyBorder="1" applyAlignment="1">
      <alignment horizontal="center" vertical="center" wrapText="1"/>
    </xf>
    <xf numFmtId="0" fontId="18" fillId="0" borderId="23" xfId="0" applyFont="1" applyBorder="1" applyAlignment="1">
      <alignment horizontal="center" wrapText="1"/>
    </xf>
    <xf numFmtId="0" fontId="18" fillId="0" borderId="0" xfId="0" applyFont="1" applyAlignment="1">
      <alignment horizontal="center" wrapText="1"/>
    </xf>
    <xf numFmtId="49" fontId="18" fillId="0" borderId="0" xfId="0" applyNumberFormat="1" applyFont="1" applyAlignment="1">
      <alignment horizontal="center" wrapText="1"/>
    </xf>
    <xf numFmtId="0" fontId="2" fillId="0" borderId="26"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2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1" fillId="2" borderId="10" xfId="1" applyBorder="1" applyAlignment="1" applyProtection="1">
      <alignment horizontal="center" vertical="center"/>
      <protection locked="0"/>
    </xf>
    <xf numFmtId="0" fontId="1" fillId="2" borderId="11" xfId="1" applyBorder="1" applyAlignment="1" applyProtection="1">
      <alignment horizontal="center" vertical="center"/>
      <protection locked="0"/>
    </xf>
    <xf numFmtId="0" fontId="1" fillId="2" borderId="12" xfId="1" applyBorder="1" applyAlignment="1" applyProtection="1">
      <alignment horizontal="center" vertical="center"/>
      <protection locked="0"/>
    </xf>
    <xf numFmtId="0" fontId="1" fillId="2" borderId="11" xfId="1" applyBorder="1" applyAlignment="1" applyProtection="1">
      <alignment vertical="center"/>
      <protection locked="0"/>
    </xf>
    <xf numFmtId="0" fontId="1" fillId="2" borderId="10" xfId="1" applyBorder="1" applyAlignment="1" applyProtection="1">
      <alignment vertical="center" wrapText="1"/>
      <protection locked="0"/>
    </xf>
    <xf numFmtId="0" fontId="1" fillId="2" borderId="11" xfId="1" applyBorder="1" applyAlignment="1" applyProtection="1">
      <alignment vertical="center" wrapText="1"/>
      <protection locked="0"/>
    </xf>
    <xf numFmtId="49" fontId="1" fillId="2" borderId="11" xfId="1" applyNumberFormat="1" applyBorder="1" applyAlignment="1" applyProtection="1">
      <alignment vertical="center"/>
      <protection locked="0"/>
    </xf>
    <xf numFmtId="0" fontId="1" fillId="2" borderId="1" xfId="1" applyAlignment="1" applyProtection="1">
      <alignment horizontal="center" vertical="center"/>
      <protection locked="0"/>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3" xfId="0" applyBorder="1" applyAlignment="1">
      <alignment horizontal="centerContinuous" vertical="top" wrapText="1"/>
    </xf>
    <xf numFmtId="0" fontId="0" fillId="0" borderId="4" xfId="0" applyBorder="1" applyAlignment="1">
      <alignment horizontal="centerContinuous" vertical="top" wrapText="1"/>
    </xf>
    <xf numFmtId="0" fontId="0" fillId="0" borderId="5" xfId="0" applyBorder="1" applyAlignment="1">
      <alignment horizontal="centerContinuous" vertical="top" wrapText="1"/>
    </xf>
    <xf numFmtId="0" fontId="0" fillId="0" borderId="19" xfId="0"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2" fontId="0" fillId="0" borderId="0" xfId="0" applyNumberFormat="1" applyAlignment="1">
      <alignment horizontal="left"/>
    </xf>
    <xf numFmtId="9" fontId="8" fillId="0" borderId="6" xfId="2" applyFont="1" applyBorder="1" applyAlignment="1">
      <alignment horizontal="center" vertical="center"/>
    </xf>
    <xf numFmtId="0" fontId="8" fillId="0" borderId="2" xfId="0" quotePrefix="1" applyFont="1" applyBorder="1" applyAlignment="1">
      <alignment horizontal="center" vertical="center" wrapText="1"/>
    </xf>
    <xf numFmtId="0" fontId="36" fillId="0" borderId="19" xfId="0" applyFont="1" applyBorder="1" applyAlignment="1">
      <alignment vertical="center" wrapText="1"/>
    </xf>
    <xf numFmtId="0" fontId="36" fillId="0" borderId="21" xfId="0" applyFont="1" applyBorder="1" applyAlignment="1">
      <alignment vertical="center" wrapText="1"/>
    </xf>
    <xf numFmtId="0" fontId="0" fillId="0" borderId="0" xfId="0" applyAlignment="1">
      <alignment horizontal="centerContinuous" vertical="top" wrapText="1"/>
    </xf>
    <xf numFmtId="0" fontId="0" fillId="0" borderId="23" xfId="0" applyBorder="1" applyAlignment="1">
      <alignment horizontal="centerContinuous" vertical="top" wrapText="1"/>
    </xf>
    <xf numFmtId="0" fontId="0" fillId="0" borderId="30" xfId="0" applyBorder="1" applyAlignment="1">
      <alignment horizontal="centerContinuous" vertical="top" wrapText="1"/>
    </xf>
    <xf numFmtId="0" fontId="2" fillId="0" borderId="2"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center" wrapText="1"/>
    </xf>
    <xf numFmtId="0" fontId="1" fillId="2" borderId="33" xfId="1" applyBorder="1" applyAlignment="1" applyProtection="1">
      <alignment horizontal="center" vertical="center"/>
      <protection locked="0"/>
    </xf>
    <xf numFmtId="0" fontId="1" fillId="2" borderId="34" xfId="1" applyBorder="1" applyAlignment="1" applyProtection="1">
      <alignment horizontal="center" vertical="center"/>
      <protection locked="0"/>
    </xf>
    <xf numFmtId="0" fontId="1" fillId="2" borderId="35" xfId="1" applyBorder="1" applyAlignment="1" applyProtection="1">
      <alignment horizontal="center" vertical="center"/>
      <protection locked="0"/>
    </xf>
    <xf numFmtId="0" fontId="4" fillId="14" borderId="0" xfId="0" applyFont="1" applyFill="1" applyAlignment="1">
      <alignment vertical="center"/>
    </xf>
    <xf numFmtId="0" fontId="3" fillId="14" borderId="0" xfId="0" applyFont="1" applyFill="1" applyAlignment="1">
      <alignment vertical="center" wrapText="1"/>
    </xf>
    <xf numFmtId="0" fontId="4" fillId="14" borderId="0" xfId="0" quotePrefix="1" applyFont="1" applyFill="1" applyAlignment="1">
      <alignment vertical="center" wrapText="1"/>
    </xf>
    <xf numFmtId="0" fontId="3" fillId="15" borderId="0" xfId="0" applyFont="1" applyFill="1" applyAlignment="1">
      <alignment vertical="center" wrapText="1"/>
    </xf>
    <xf numFmtId="0" fontId="4" fillId="15" borderId="0" xfId="0" applyFont="1" applyFill="1" applyAlignment="1">
      <alignment vertical="center" wrapText="1"/>
    </xf>
    <xf numFmtId="0" fontId="4" fillId="15" borderId="0" xfId="0" quotePrefix="1" applyFont="1" applyFill="1" applyAlignment="1">
      <alignment vertical="center" wrapText="1"/>
    </xf>
    <xf numFmtId="0" fontId="3" fillId="16" borderId="0" xfId="0" applyFont="1" applyFill="1" applyAlignment="1">
      <alignment vertical="center" wrapText="1"/>
    </xf>
    <xf numFmtId="0" fontId="4" fillId="16" borderId="0" xfId="0" quotePrefix="1" applyFont="1" applyFill="1" applyAlignment="1">
      <alignment vertical="center" wrapText="1"/>
    </xf>
    <xf numFmtId="0" fontId="3" fillId="17" borderId="0" xfId="0" applyFont="1" applyFill="1" applyAlignment="1">
      <alignment vertical="center" wrapText="1"/>
    </xf>
    <xf numFmtId="0" fontId="3" fillId="17" borderId="0" xfId="0" applyFont="1" applyFill="1" applyAlignment="1">
      <alignment horizontal="justify" vertical="center" wrapText="1"/>
    </xf>
    <xf numFmtId="0" fontId="4" fillId="17" borderId="0" xfId="0" quotePrefix="1" applyFont="1" applyFill="1" applyAlignment="1">
      <alignment vertical="center" wrapText="1"/>
    </xf>
    <xf numFmtId="0" fontId="37" fillId="14" borderId="0" xfId="4" quotePrefix="1" applyFill="1" applyAlignment="1">
      <alignment vertical="center" wrapText="1"/>
    </xf>
    <xf numFmtId="0" fontId="37" fillId="17" borderId="0" xfId="4" quotePrefix="1" applyFill="1" applyAlignment="1">
      <alignment vertical="center" wrapText="1"/>
    </xf>
    <xf numFmtId="0" fontId="15" fillId="0" borderId="18" xfId="0" applyFont="1" applyBorder="1" applyAlignment="1">
      <alignment horizontal="center"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6" xfId="0" applyFont="1" applyBorder="1" applyAlignment="1">
      <alignment horizontal="center" vertical="center"/>
    </xf>
    <xf numFmtId="0" fontId="27" fillId="0" borderId="24"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5" xfId="0" applyFont="1" applyBorder="1" applyAlignment="1">
      <alignment horizontal="center" vertical="center" wrapText="1"/>
    </xf>
    <xf numFmtId="0" fontId="2" fillId="0" borderId="19" xfId="0" applyFont="1" applyBorder="1" applyAlignment="1">
      <alignment horizontal="center" vertical="center"/>
    </xf>
    <xf numFmtId="0" fontId="0" fillId="0" borderId="0" xfId="0" applyAlignment="1">
      <alignment horizontal="left" vertical="top" wrapText="1"/>
    </xf>
    <xf numFmtId="0" fontId="35" fillId="0" borderId="22" xfId="0" applyFont="1" applyBorder="1" applyAlignment="1">
      <alignment horizontal="left" vertical="center" wrapText="1"/>
    </xf>
    <xf numFmtId="0" fontId="35" fillId="0" borderId="19" xfId="0" applyFont="1" applyBorder="1" applyAlignment="1">
      <alignment horizontal="left" vertical="center" wrapText="1"/>
    </xf>
    <xf numFmtId="0" fontId="38" fillId="0" borderId="19" xfId="4" applyFont="1" applyBorder="1" applyAlignment="1">
      <alignment horizontal="center" vertical="center" wrapText="1"/>
    </xf>
    <xf numFmtId="0" fontId="39" fillId="0" borderId="16" xfId="0" applyFont="1" applyBorder="1" applyAlignment="1">
      <alignment horizontal="center" vertical="center" wrapText="1"/>
    </xf>
    <xf numFmtId="0" fontId="2" fillId="0" borderId="19" xfId="0" applyFont="1" applyBorder="1" applyAlignment="1">
      <alignment horizontal="center"/>
    </xf>
    <xf numFmtId="0" fontId="40" fillId="0" borderId="21" xfId="0" applyFont="1" applyBorder="1" applyAlignment="1">
      <alignment horizontal="left" vertical="center" wrapText="1"/>
    </xf>
    <xf numFmtId="0" fontId="40" fillId="0" borderId="6" xfId="0" applyFont="1" applyBorder="1" applyAlignment="1">
      <alignment horizontal="left" vertical="center" wrapText="1"/>
    </xf>
    <xf numFmtId="0" fontId="15" fillId="0" borderId="21" xfId="0" applyFont="1" applyBorder="1" applyAlignment="1">
      <alignment horizontal="center" vertical="center" wrapText="1"/>
    </xf>
    <xf numFmtId="0" fontId="1" fillId="2" borderId="1" xfId="1" applyAlignment="1" applyProtection="1">
      <alignment horizontal="left" vertical="top" wrapText="1"/>
      <protection locked="0"/>
    </xf>
    <xf numFmtId="0" fontId="2" fillId="0" borderId="0" xfId="0" applyFont="1" applyAlignment="1">
      <alignment horizontal="center"/>
    </xf>
    <xf numFmtId="0" fontId="3" fillId="0" borderId="19" xfId="0" applyFont="1" applyBorder="1" applyAlignment="1">
      <alignment horizontal="left" vertical="top" wrapText="1"/>
    </xf>
    <xf numFmtId="0" fontId="3" fillId="0" borderId="16" xfId="0" applyFont="1" applyBorder="1" applyAlignment="1">
      <alignment horizontal="left" vertical="top" wrapText="1"/>
    </xf>
    <xf numFmtId="0" fontId="4" fillId="0" borderId="2" xfId="0" applyFont="1" applyBorder="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top"/>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cellXfs>
  <cellStyles count="5">
    <cellStyle name="Eingabe" xfId="1" builtinId="20"/>
    <cellStyle name="Komma" xfId="3" builtinId="3"/>
    <cellStyle name="Link" xfId="4" builtinId="8"/>
    <cellStyle name="Prozent" xfId="2" builtinId="5"/>
    <cellStyle name="Standard" xfId="0" builtinId="0"/>
  </cellStyles>
  <dxfs count="8">
    <dxf>
      <font>
        <color rgb="FF9C0006"/>
      </font>
      <fill>
        <patternFill>
          <bgColor rgb="FFFFC7CE"/>
        </patternFill>
      </fill>
    </dxf>
    <dxf>
      <font>
        <b/>
        <i val="0"/>
        <strike val="0"/>
        <condense val="0"/>
        <extend val="0"/>
        <outline val="0"/>
        <shadow val="0"/>
        <u val="none"/>
        <vertAlign val="baseline"/>
        <sz val="10"/>
        <color auto="1"/>
        <name val="Calibri"/>
        <scheme val="minor"/>
      </font>
      <fill>
        <patternFill patternType="solid">
          <fgColor indexed="64"/>
          <bgColor theme="0" tint="-0.249977111117893"/>
        </patternFill>
      </fill>
      <alignment horizontal="general" vertical="center" textRotation="0" wrapText="1" indent="0" justifyLastLine="0" shrinkToFit="0" readingOrder="0"/>
    </dxf>
    <dxf>
      <font>
        <color rgb="FF9C0006"/>
      </font>
      <fill>
        <patternFill>
          <bgColor rgb="FFFFC7CE"/>
        </patternFill>
      </fill>
    </dxf>
    <dxf>
      <font>
        <color theme="0" tint="-0.34998626667073579"/>
      </font>
      <fill>
        <patternFill>
          <bgColor theme="0" tint="-0.14996795556505021"/>
        </patternFill>
      </fill>
    </dxf>
    <dxf>
      <font>
        <color rgb="FF9C5700"/>
      </font>
      <fill>
        <patternFill>
          <bgColor rgb="FFFFEB9C"/>
        </patternFill>
      </fill>
    </dxf>
    <dxf>
      <font>
        <color rgb="FF006100"/>
      </font>
      <fill>
        <patternFill>
          <bgColor rgb="FFC6EFCE"/>
        </patternFill>
      </fill>
    </dxf>
    <dxf>
      <font>
        <color rgb="FF006100"/>
      </font>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hidden_charts!$A$5</c:f>
              <c:strCache>
                <c:ptCount val="1"/>
                <c:pt idx="0">
                  <c:v>tbd</c:v>
                </c:pt>
              </c:strCache>
            </c:strRef>
          </c:tx>
          <c:spPr>
            <a:ln w="28575" cap="rnd">
              <a:solidFill>
                <a:schemeClr val="accent1"/>
              </a:solidFill>
              <a:round/>
            </a:ln>
            <a:effectLst/>
          </c:spPr>
          <c:marker>
            <c:symbol val="none"/>
          </c:marker>
          <c:cat>
            <c:strRef>
              <c:f>hidden_charts!$AA$3:$AE$3</c:f>
              <c:strCache>
                <c:ptCount val="5"/>
                <c:pt idx="0">
                  <c:v>1. Organisational readiness</c:v>
                </c:pt>
                <c:pt idx="1">
                  <c:v>2. Know your (circular) business</c:v>
                </c:pt>
                <c:pt idx="2">
                  <c:v>3. Less waste and emissions</c:v>
                </c:pt>
                <c:pt idx="3">
                  <c:v>4. Circular design and supply</c:v>
                </c:pt>
                <c:pt idx="4">
                  <c:v>5. Circular business model &amp; value proposition</c:v>
                </c:pt>
              </c:strCache>
            </c:strRef>
          </c:cat>
          <c:val>
            <c:numRef>
              <c:f>hidden_charts!$AA$5:$AE$5</c:f>
              <c:numCache>
                <c:formatCode>0.00</c:formatCode>
                <c:ptCount val="5"/>
                <c:pt idx="0">
                  <c:v>1.4</c:v>
                </c:pt>
                <c:pt idx="1">
                  <c:v>2.2000000000000002</c:v>
                </c:pt>
                <c:pt idx="2">
                  <c:v>2.6</c:v>
                </c:pt>
                <c:pt idx="3">
                  <c:v>2.3333333333333335</c:v>
                </c:pt>
                <c:pt idx="4">
                  <c:v>2.5</c:v>
                </c:pt>
              </c:numCache>
            </c:numRef>
          </c:val>
          <c:extLst>
            <c:ext xmlns:c16="http://schemas.microsoft.com/office/drawing/2014/chart" uri="{C3380CC4-5D6E-409C-BE32-E72D297353CC}">
              <c16:uniqueId val="{00000000-DE86-4F9F-98D8-AC4793B7E96A}"/>
            </c:ext>
          </c:extLst>
        </c:ser>
        <c:dLbls>
          <c:showLegendKey val="0"/>
          <c:showVal val="0"/>
          <c:showCatName val="0"/>
          <c:showSerName val="0"/>
          <c:showPercent val="0"/>
          <c:showBubbleSize val="0"/>
        </c:dLbls>
        <c:axId val="1639506191"/>
        <c:axId val="1639507855"/>
      </c:radarChart>
      <c:catAx>
        <c:axId val="1639506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9507855"/>
        <c:crosses val="autoZero"/>
        <c:auto val="1"/>
        <c:lblAlgn val="ctr"/>
        <c:lblOffset val="100"/>
        <c:noMultiLvlLbl val="0"/>
      </c:catAx>
      <c:valAx>
        <c:axId val="1639507855"/>
        <c:scaling>
          <c:orientation val="minMax"/>
          <c:max val="3"/>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one"/>
        <c:spPr>
          <a:noFill/>
          <a:ln w="3175">
            <a:solidFill>
              <a:schemeClr val="tx1">
                <a:alpha val="94000"/>
              </a:schemeClr>
            </a:solidFill>
            <a:prstDash val="das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9506191"/>
        <c:crosses val="autoZero"/>
        <c:crossBetween val="between"/>
        <c:majorUnit val="1"/>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hidden_charts!$C$3</c:f>
          <c:strCache>
            <c:ptCount val="1"/>
            <c:pt idx="0">
              <c:v>1. Organisational readiness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hidden_charts!$A$5</c:f>
              <c:strCache>
                <c:ptCount val="1"/>
                <c:pt idx="0">
                  <c:v>tbd</c:v>
                </c:pt>
              </c:strCache>
            </c:strRef>
          </c:tx>
          <c:spPr>
            <a:solidFill>
              <a:schemeClr val="accent1"/>
            </a:solidFill>
            <a:ln>
              <a:noFill/>
            </a:ln>
            <a:effectLst/>
          </c:spPr>
          <c:invertIfNegative val="0"/>
          <c:cat>
            <c:strRef>
              <c:f>hidden_charts!$C$4:$G$4</c:f>
              <c:strCache>
                <c:ptCount val="5"/>
                <c:pt idx="0">
                  <c:v>Q.1</c:v>
                </c:pt>
                <c:pt idx="1">
                  <c:v>Q.3</c:v>
                </c:pt>
                <c:pt idx="2">
                  <c:v>Q.4</c:v>
                </c:pt>
                <c:pt idx="3">
                  <c:v>Q.5</c:v>
                </c:pt>
                <c:pt idx="4">
                  <c:v>Q.6</c:v>
                </c:pt>
              </c:strCache>
            </c:strRef>
          </c:cat>
          <c:val>
            <c:numRef>
              <c:f>hidden_charts!$C$5:$G$5</c:f>
              <c:numCache>
                <c:formatCode>General</c:formatCode>
                <c:ptCount val="5"/>
                <c:pt idx="0">
                  <c:v>1</c:v>
                </c:pt>
                <c:pt idx="1">
                  <c:v>1</c:v>
                </c:pt>
                <c:pt idx="2">
                  <c:v>2</c:v>
                </c:pt>
                <c:pt idx="3">
                  <c:v>2</c:v>
                </c:pt>
                <c:pt idx="4">
                  <c:v>1</c:v>
                </c:pt>
              </c:numCache>
            </c:numRef>
          </c:val>
          <c:extLst>
            <c:ext xmlns:c16="http://schemas.microsoft.com/office/drawing/2014/chart" uri="{C3380CC4-5D6E-409C-BE32-E72D297353CC}">
              <c16:uniqueId val="{00000000-E982-4A6A-9744-A0F074DAD0F7}"/>
            </c:ext>
          </c:extLst>
        </c:ser>
        <c:dLbls>
          <c:showLegendKey val="0"/>
          <c:showVal val="0"/>
          <c:showCatName val="0"/>
          <c:showSerName val="0"/>
          <c:showPercent val="0"/>
          <c:showBubbleSize val="0"/>
        </c:dLbls>
        <c:gapWidth val="100"/>
        <c:overlap val="-27"/>
        <c:axId val="2078335839"/>
        <c:axId val="2078336255"/>
      </c:barChart>
      <c:catAx>
        <c:axId val="20783358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6255"/>
        <c:crosses val="autoZero"/>
        <c:auto val="1"/>
        <c:lblAlgn val="ctr"/>
        <c:lblOffset val="100"/>
        <c:noMultiLvlLbl val="0"/>
      </c:catAx>
      <c:valAx>
        <c:axId val="207833625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5839"/>
        <c:crosses val="autoZero"/>
        <c:crossBetween val="between"/>
        <c:majorUnit val="1"/>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hidden_charts!$H$3</c:f>
          <c:strCache>
            <c:ptCount val="1"/>
            <c:pt idx="0">
              <c:v>2. Know your (circular) business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hidden_charts!$A$5</c:f>
              <c:strCache>
                <c:ptCount val="1"/>
                <c:pt idx="0">
                  <c:v>tbd</c:v>
                </c:pt>
              </c:strCache>
            </c:strRef>
          </c:tx>
          <c:spPr>
            <a:solidFill>
              <a:schemeClr val="accent1"/>
            </a:solidFill>
            <a:ln>
              <a:noFill/>
            </a:ln>
            <a:effectLst/>
          </c:spPr>
          <c:invertIfNegative val="0"/>
          <c:cat>
            <c:strRef>
              <c:f>hidden_charts!$H$4:$L$4</c:f>
              <c:strCache>
                <c:ptCount val="5"/>
                <c:pt idx="0">
                  <c:v>Q.2</c:v>
                </c:pt>
                <c:pt idx="1">
                  <c:v>Q.7</c:v>
                </c:pt>
                <c:pt idx="2">
                  <c:v>Q.10</c:v>
                </c:pt>
                <c:pt idx="3">
                  <c:v>Q.11</c:v>
                </c:pt>
                <c:pt idx="4">
                  <c:v>Q.16</c:v>
                </c:pt>
              </c:strCache>
            </c:strRef>
          </c:cat>
          <c:val>
            <c:numRef>
              <c:f>hidden_charts!$H$5:$L$5</c:f>
              <c:numCache>
                <c:formatCode>General</c:formatCode>
                <c:ptCount val="5"/>
                <c:pt idx="0">
                  <c:v>2</c:v>
                </c:pt>
                <c:pt idx="1">
                  <c:v>2</c:v>
                </c:pt>
                <c:pt idx="2">
                  <c:v>3</c:v>
                </c:pt>
                <c:pt idx="3">
                  <c:v>3</c:v>
                </c:pt>
                <c:pt idx="4">
                  <c:v>1</c:v>
                </c:pt>
              </c:numCache>
            </c:numRef>
          </c:val>
          <c:extLst>
            <c:ext xmlns:c16="http://schemas.microsoft.com/office/drawing/2014/chart" uri="{C3380CC4-5D6E-409C-BE32-E72D297353CC}">
              <c16:uniqueId val="{00000000-C737-43A0-952F-5BF572268FCD}"/>
            </c:ext>
          </c:extLst>
        </c:ser>
        <c:dLbls>
          <c:showLegendKey val="0"/>
          <c:showVal val="0"/>
          <c:showCatName val="0"/>
          <c:showSerName val="0"/>
          <c:showPercent val="0"/>
          <c:showBubbleSize val="0"/>
        </c:dLbls>
        <c:gapWidth val="100"/>
        <c:overlap val="-27"/>
        <c:axId val="2078335839"/>
        <c:axId val="2078336255"/>
      </c:barChart>
      <c:catAx>
        <c:axId val="20783358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6255"/>
        <c:crosses val="autoZero"/>
        <c:auto val="1"/>
        <c:lblAlgn val="ctr"/>
        <c:lblOffset val="100"/>
        <c:noMultiLvlLbl val="0"/>
      </c:catAx>
      <c:valAx>
        <c:axId val="207833625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5839"/>
        <c:crosses val="autoZero"/>
        <c:crossBetween val="between"/>
        <c:majorUnit val="1"/>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hidden_charts!$M$3</c:f>
          <c:strCache>
            <c:ptCount val="1"/>
            <c:pt idx="0">
              <c:v>3. Less waste and emissions</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hidden_charts!$A$5</c:f>
              <c:strCache>
                <c:ptCount val="1"/>
                <c:pt idx="0">
                  <c:v>tbd</c:v>
                </c:pt>
              </c:strCache>
            </c:strRef>
          </c:tx>
          <c:spPr>
            <a:solidFill>
              <a:schemeClr val="accent1"/>
            </a:solidFill>
            <a:ln>
              <a:noFill/>
            </a:ln>
            <a:effectLst/>
          </c:spPr>
          <c:invertIfNegative val="0"/>
          <c:cat>
            <c:strRef>
              <c:f>hidden_charts!$M$4:$Q$4</c:f>
              <c:strCache>
                <c:ptCount val="5"/>
                <c:pt idx="0">
                  <c:v>Q.12</c:v>
                </c:pt>
                <c:pt idx="1">
                  <c:v>Q.13</c:v>
                </c:pt>
                <c:pt idx="2">
                  <c:v>Q.14</c:v>
                </c:pt>
                <c:pt idx="3">
                  <c:v>Q.18</c:v>
                </c:pt>
                <c:pt idx="4">
                  <c:v>Q.22</c:v>
                </c:pt>
              </c:strCache>
            </c:strRef>
          </c:cat>
          <c:val>
            <c:numRef>
              <c:f>hidden_charts!$M$5:$Q$5</c:f>
              <c:numCache>
                <c:formatCode>General</c:formatCode>
                <c:ptCount val="5"/>
                <c:pt idx="0">
                  <c:v>2</c:v>
                </c:pt>
                <c:pt idx="1">
                  <c:v>3</c:v>
                </c:pt>
                <c:pt idx="2">
                  <c:v>2</c:v>
                </c:pt>
                <c:pt idx="3">
                  <c:v>3</c:v>
                </c:pt>
                <c:pt idx="4">
                  <c:v>3</c:v>
                </c:pt>
              </c:numCache>
            </c:numRef>
          </c:val>
          <c:extLst>
            <c:ext xmlns:c16="http://schemas.microsoft.com/office/drawing/2014/chart" uri="{C3380CC4-5D6E-409C-BE32-E72D297353CC}">
              <c16:uniqueId val="{00000000-4BE0-4143-82A5-1448BE93B0CF}"/>
            </c:ext>
          </c:extLst>
        </c:ser>
        <c:dLbls>
          <c:showLegendKey val="0"/>
          <c:showVal val="0"/>
          <c:showCatName val="0"/>
          <c:showSerName val="0"/>
          <c:showPercent val="0"/>
          <c:showBubbleSize val="0"/>
        </c:dLbls>
        <c:gapWidth val="100"/>
        <c:overlap val="-27"/>
        <c:axId val="2078335839"/>
        <c:axId val="2078336255"/>
      </c:barChart>
      <c:catAx>
        <c:axId val="20783358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6255"/>
        <c:crosses val="autoZero"/>
        <c:auto val="1"/>
        <c:lblAlgn val="ctr"/>
        <c:lblOffset val="100"/>
        <c:noMultiLvlLbl val="0"/>
      </c:catAx>
      <c:valAx>
        <c:axId val="207833625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5839"/>
        <c:crosses val="autoZero"/>
        <c:crossBetween val="between"/>
        <c:majorUnit val="1"/>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hidden_charts!$R$3</c:f>
          <c:strCache>
            <c:ptCount val="1"/>
            <c:pt idx="0">
              <c:v>4. Circular design and supply</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hidden_charts!$A$5</c:f>
              <c:strCache>
                <c:ptCount val="1"/>
                <c:pt idx="0">
                  <c:v>tbd</c:v>
                </c:pt>
              </c:strCache>
            </c:strRef>
          </c:tx>
          <c:spPr>
            <a:solidFill>
              <a:schemeClr val="accent1"/>
            </a:solidFill>
            <a:ln>
              <a:noFill/>
            </a:ln>
            <a:effectLst/>
          </c:spPr>
          <c:invertIfNegative val="0"/>
          <c:cat>
            <c:strRef>
              <c:f>hidden_charts!$R$4:$U$4</c:f>
              <c:strCache>
                <c:ptCount val="4"/>
                <c:pt idx="0">
                  <c:v>Q.8</c:v>
                </c:pt>
                <c:pt idx="1">
                  <c:v>Q.15</c:v>
                </c:pt>
                <c:pt idx="2">
                  <c:v>Q.17</c:v>
                </c:pt>
                <c:pt idx="3">
                  <c:v>Q.19</c:v>
                </c:pt>
              </c:strCache>
            </c:strRef>
          </c:cat>
          <c:val>
            <c:numRef>
              <c:f>hidden_charts!$R$5:$U$5</c:f>
              <c:numCache>
                <c:formatCode>General</c:formatCode>
                <c:ptCount val="4"/>
                <c:pt idx="0">
                  <c:v>3</c:v>
                </c:pt>
                <c:pt idx="1">
                  <c:v>2</c:v>
                </c:pt>
                <c:pt idx="2">
                  <c:v>2</c:v>
                </c:pt>
                <c:pt idx="3">
                  <c:v>0</c:v>
                </c:pt>
              </c:numCache>
            </c:numRef>
          </c:val>
          <c:extLst>
            <c:ext xmlns:c16="http://schemas.microsoft.com/office/drawing/2014/chart" uri="{C3380CC4-5D6E-409C-BE32-E72D297353CC}">
              <c16:uniqueId val="{00000000-B5C5-4FAA-B94E-2DEFD1A27C51}"/>
            </c:ext>
          </c:extLst>
        </c:ser>
        <c:dLbls>
          <c:showLegendKey val="0"/>
          <c:showVal val="0"/>
          <c:showCatName val="0"/>
          <c:showSerName val="0"/>
          <c:showPercent val="0"/>
          <c:showBubbleSize val="0"/>
        </c:dLbls>
        <c:gapWidth val="100"/>
        <c:overlap val="100"/>
        <c:axId val="2078335839"/>
        <c:axId val="2078336255"/>
      </c:barChart>
      <c:catAx>
        <c:axId val="20783358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6255"/>
        <c:crosses val="autoZero"/>
        <c:auto val="1"/>
        <c:lblAlgn val="ctr"/>
        <c:lblOffset val="100"/>
        <c:noMultiLvlLbl val="0"/>
      </c:catAx>
      <c:valAx>
        <c:axId val="207833625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5839"/>
        <c:crosses val="autoZero"/>
        <c:crossBetween val="between"/>
        <c:majorUnit val="1"/>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hidden_charts!$V$3</c:f>
          <c:strCache>
            <c:ptCount val="1"/>
            <c:pt idx="0">
              <c:v>5. Circular business model &amp; value proposition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hidden_charts!$A$5</c:f>
              <c:strCache>
                <c:ptCount val="1"/>
                <c:pt idx="0">
                  <c:v>tbd</c:v>
                </c:pt>
              </c:strCache>
            </c:strRef>
          </c:tx>
          <c:spPr>
            <a:solidFill>
              <a:schemeClr val="accent1"/>
            </a:solidFill>
            <a:ln>
              <a:noFill/>
            </a:ln>
            <a:effectLst/>
          </c:spPr>
          <c:invertIfNegative val="0"/>
          <c:cat>
            <c:strRef>
              <c:f>hidden_charts!$V$4:$Z$4</c:f>
              <c:strCache>
                <c:ptCount val="5"/>
                <c:pt idx="0">
                  <c:v>Q.9</c:v>
                </c:pt>
                <c:pt idx="1">
                  <c:v>Q.20</c:v>
                </c:pt>
                <c:pt idx="2">
                  <c:v>Q.21</c:v>
                </c:pt>
                <c:pt idx="3">
                  <c:v>Q.23</c:v>
                </c:pt>
                <c:pt idx="4">
                  <c:v>Q.24</c:v>
                </c:pt>
              </c:strCache>
            </c:strRef>
          </c:cat>
          <c:val>
            <c:numRef>
              <c:f>hidden_charts!$V$5:$Z$5</c:f>
              <c:numCache>
                <c:formatCode>General</c:formatCode>
                <c:ptCount val="5"/>
                <c:pt idx="0">
                  <c:v>2</c:v>
                </c:pt>
                <c:pt idx="1">
                  <c:v>3</c:v>
                </c:pt>
                <c:pt idx="2">
                  <c:v>0</c:v>
                </c:pt>
                <c:pt idx="3">
                  <c:v>0</c:v>
                </c:pt>
                <c:pt idx="4">
                  <c:v>0</c:v>
                </c:pt>
              </c:numCache>
            </c:numRef>
          </c:val>
          <c:extLst>
            <c:ext xmlns:c16="http://schemas.microsoft.com/office/drawing/2014/chart" uri="{C3380CC4-5D6E-409C-BE32-E72D297353CC}">
              <c16:uniqueId val="{00000000-75DF-492E-8FF1-684F1D8865FF}"/>
            </c:ext>
          </c:extLst>
        </c:ser>
        <c:dLbls>
          <c:showLegendKey val="0"/>
          <c:showVal val="0"/>
          <c:showCatName val="0"/>
          <c:showSerName val="0"/>
          <c:showPercent val="0"/>
          <c:showBubbleSize val="0"/>
        </c:dLbls>
        <c:gapWidth val="100"/>
        <c:overlap val="-27"/>
        <c:axId val="2078335839"/>
        <c:axId val="2078336255"/>
      </c:barChart>
      <c:catAx>
        <c:axId val="20783358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6255"/>
        <c:crosses val="autoZero"/>
        <c:auto val="1"/>
        <c:lblAlgn val="ctr"/>
        <c:lblOffset val="100"/>
        <c:noMultiLvlLbl val="0"/>
      </c:catAx>
      <c:valAx>
        <c:axId val="207833625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5839"/>
        <c:crosses val="autoZero"/>
        <c:crossBetween val="between"/>
        <c:majorUnit val="1"/>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378497947920883"/>
          <c:y val="7.5899028490845621E-2"/>
          <c:w val="9.7743420748411983E-2"/>
          <c:h val="0.72599742467608086"/>
        </c:manualLayout>
      </c:layout>
      <c:barChart>
        <c:barDir val="col"/>
        <c:grouping val="clustered"/>
        <c:varyColors val="0"/>
        <c:ser>
          <c:idx val="0"/>
          <c:order val="0"/>
          <c:tx>
            <c:v>Score</c:v>
          </c:tx>
          <c:spPr>
            <a:solidFill>
              <a:srgbClr val="0070C0"/>
            </a:solidFill>
            <a:ln>
              <a:noFill/>
            </a:ln>
            <a:effectLst/>
          </c:spPr>
          <c:invertIfNegative val="0"/>
          <c:val>
            <c:numRef>
              <c:f>hidden_charts!$AL$7</c:f>
              <c:numCache>
                <c:formatCode>0%</c:formatCode>
                <c:ptCount val="1"/>
                <c:pt idx="0">
                  <c:v>0.71666666666666667</c:v>
                </c:pt>
              </c:numCache>
            </c:numRef>
          </c:val>
          <c:extLst>
            <c:ext xmlns:c16="http://schemas.microsoft.com/office/drawing/2014/chart" uri="{C3380CC4-5D6E-409C-BE32-E72D297353CC}">
              <c16:uniqueId val="{00000000-667D-4851-A6F9-5F22BA2AFEB7}"/>
            </c:ext>
          </c:extLst>
        </c:ser>
        <c:dLbls>
          <c:showLegendKey val="0"/>
          <c:showVal val="0"/>
          <c:showCatName val="0"/>
          <c:showSerName val="0"/>
          <c:showPercent val="0"/>
          <c:showBubbleSize val="0"/>
        </c:dLbls>
        <c:gapWidth val="0"/>
        <c:overlap val="100"/>
        <c:axId val="229321743"/>
        <c:axId val="709667439"/>
      </c:barChart>
      <c:catAx>
        <c:axId val="229321743"/>
        <c:scaling>
          <c:orientation val="minMax"/>
        </c:scaling>
        <c:delete val="1"/>
        <c:axPos val="b"/>
        <c:majorTickMark val="none"/>
        <c:minorTickMark val="none"/>
        <c:tickLblPos val="nextTo"/>
        <c:crossAx val="709667439"/>
        <c:crosses val="autoZero"/>
        <c:auto val="1"/>
        <c:lblAlgn val="ctr"/>
        <c:lblOffset val="100"/>
        <c:noMultiLvlLbl val="0"/>
      </c:catAx>
      <c:valAx>
        <c:axId val="709667439"/>
        <c:scaling>
          <c:orientation val="minMax"/>
          <c:max val="1"/>
          <c:min val="0"/>
        </c:scaling>
        <c:delete val="0"/>
        <c:axPos val="l"/>
        <c:majorGridlines>
          <c:spPr>
            <a:ln w="12700" cap="flat" cmpd="sng" algn="ctr">
              <a:solidFill>
                <a:schemeClr val="bg1">
                  <a:lumMod val="65000"/>
                </a:schemeClr>
              </a:solidFill>
              <a:round/>
            </a:ln>
            <a:effectLst/>
          </c:spPr>
        </c:majorGridlines>
        <c:numFmt formatCode="0%" sourceLinked="0"/>
        <c:majorTickMark val="out"/>
        <c:minorTickMark val="out"/>
        <c:tickLblPos val="high"/>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9321743"/>
        <c:crosses val="autoZero"/>
        <c:crossBetween val="between"/>
        <c:majorUnit val="0.1"/>
        <c:minorUnit val="2.0000000000000004E-2"/>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de-DE"/>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hidden_charts!$C$3</c:f>
          <c:strCache>
            <c:ptCount val="1"/>
            <c:pt idx="0">
              <c:v>1. Organisational readiness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hidden_charts!$A$5</c:f>
              <c:strCache>
                <c:ptCount val="1"/>
                <c:pt idx="0">
                  <c:v>tbd</c:v>
                </c:pt>
              </c:strCache>
            </c:strRef>
          </c:tx>
          <c:spPr>
            <a:solidFill>
              <a:schemeClr val="accent1"/>
            </a:solidFill>
            <a:ln>
              <a:noFill/>
            </a:ln>
            <a:effectLst/>
          </c:spPr>
          <c:invertIfNegative val="0"/>
          <c:cat>
            <c:strRef>
              <c:f>hidden_charts!$C$4:$G$4</c:f>
              <c:strCache>
                <c:ptCount val="5"/>
                <c:pt idx="0">
                  <c:v>Q.1</c:v>
                </c:pt>
                <c:pt idx="1">
                  <c:v>Q.3</c:v>
                </c:pt>
                <c:pt idx="2">
                  <c:v>Q.4</c:v>
                </c:pt>
                <c:pt idx="3">
                  <c:v>Q.5</c:v>
                </c:pt>
                <c:pt idx="4">
                  <c:v>Q.6</c:v>
                </c:pt>
              </c:strCache>
            </c:strRef>
          </c:cat>
          <c:val>
            <c:numRef>
              <c:f>hidden_charts!$C$5:$G$5</c:f>
              <c:numCache>
                <c:formatCode>General</c:formatCode>
                <c:ptCount val="5"/>
                <c:pt idx="0">
                  <c:v>1</c:v>
                </c:pt>
                <c:pt idx="1">
                  <c:v>1</c:v>
                </c:pt>
                <c:pt idx="2">
                  <c:v>2</c:v>
                </c:pt>
                <c:pt idx="3">
                  <c:v>2</c:v>
                </c:pt>
                <c:pt idx="4">
                  <c:v>1</c:v>
                </c:pt>
              </c:numCache>
            </c:numRef>
          </c:val>
          <c:extLst>
            <c:ext xmlns:c16="http://schemas.microsoft.com/office/drawing/2014/chart" uri="{C3380CC4-5D6E-409C-BE32-E72D297353CC}">
              <c16:uniqueId val="{00000000-2103-4915-9E9C-23416F638955}"/>
            </c:ext>
          </c:extLst>
        </c:ser>
        <c:dLbls>
          <c:showLegendKey val="0"/>
          <c:showVal val="0"/>
          <c:showCatName val="0"/>
          <c:showSerName val="0"/>
          <c:showPercent val="0"/>
          <c:showBubbleSize val="0"/>
        </c:dLbls>
        <c:gapWidth val="219"/>
        <c:overlap val="-27"/>
        <c:axId val="2078335839"/>
        <c:axId val="2078336255"/>
      </c:barChart>
      <c:lineChart>
        <c:grouping val="standard"/>
        <c:varyColors val="0"/>
        <c:ser>
          <c:idx val="1"/>
          <c:order val="1"/>
          <c:tx>
            <c:strRef>
              <c:f>hidden_charts!$A$6</c:f>
              <c:strCache>
                <c:ptCount val="1"/>
                <c:pt idx="0">
                  <c:v>Average group</c:v>
                </c:pt>
              </c:strCache>
            </c:strRef>
          </c:tx>
          <c:spPr>
            <a:ln w="38100" cap="rnd">
              <a:solidFill>
                <a:schemeClr val="bg1">
                  <a:lumMod val="65000"/>
                </a:schemeClr>
              </a:solidFill>
              <a:prstDash val="sysDash"/>
              <a:round/>
            </a:ln>
            <a:effectLst/>
          </c:spPr>
          <c:marker>
            <c:symbol val="none"/>
          </c:marker>
          <c:cat>
            <c:strRef>
              <c:f>hidden_charts!$C$4:$G$4</c:f>
              <c:strCache>
                <c:ptCount val="5"/>
                <c:pt idx="0">
                  <c:v>Q.1</c:v>
                </c:pt>
                <c:pt idx="1">
                  <c:v>Q.3</c:v>
                </c:pt>
                <c:pt idx="2">
                  <c:v>Q.4</c:v>
                </c:pt>
                <c:pt idx="3">
                  <c:v>Q.5</c:v>
                </c:pt>
                <c:pt idx="4">
                  <c:v>Q.6</c:v>
                </c:pt>
              </c:strCache>
            </c:strRef>
          </c:cat>
          <c:val>
            <c:numRef>
              <c:f>hidden_charts!$C$6:$G$6</c:f>
              <c:numCache>
                <c:formatCode>0.00</c:formatCode>
                <c:ptCount val="5"/>
                <c:pt idx="0">
                  <c:v>1</c:v>
                </c:pt>
                <c:pt idx="1">
                  <c:v>2</c:v>
                </c:pt>
                <c:pt idx="2">
                  <c:v>1</c:v>
                </c:pt>
                <c:pt idx="3">
                  <c:v>2</c:v>
                </c:pt>
                <c:pt idx="4">
                  <c:v>2</c:v>
                </c:pt>
              </c:numCache>
            </c:numRef>
          </c:val>
          <c:smooth val="0"/>
          <c:extLst>
            <c:ext xmlns:c16="http://schemas.microsoft.com/office/drawing/2014/chart" uri="{C3380CC4-5D6E-409C-BE32-E72D297353CC}">
              <c16:uniqueId val="{00000001-2103-4915-9E9C-23416F638955}"/>
            </c:ext>
          </c:extLst>
        </c:ser>
        <c:dLbls>
          <c:showLegendKey val="0"/>
          <c:showVal val="0"/>
          <c:showCatName val="0"/>
          <c:showSerName val="0"/>
          <c:showPercent val="0"/>
          <c:showBubbleSize val="0"/>
        </c:dLbls>
        <c:marker val="1"/>
        <c:smooth val="0"/>
        <c:axId val="2078335839"/>
        <c:axId val="2078336255"/>
      </c:lineChart>
      <c:catAx>
        <c:axId val="20783358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6255"/>
        <c:crosses val="autoZero"/>
        <c:auto val="1"/>
        <c:lblAlgn val="ctr"/>
        <c:lblOffset val="100"/>
        <c:noMultiLvlLbl val="0"/>
      </c:catAx>
      <c:valAx>
        <c:axId val="207833625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5839"/>
        <c:crosses val="autoZero"/>
        <c:crossBetween val="between"/>
        <c:majorUnit val="1"/>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hidden_charts!$A$5</c:f>
              <c:strCache>
                <c:ptCount val="1"/>
                <c:pt idx="0">
                  <c:v>tbd</c:v>
                </c:pt>
              </c:strCache>
            </c:strRef>
          </c:tx>
          <c:spPr>
            <a:ln w="28575" cap="rnd">
              <a:solidFill>
                <a:schemeClr val="accent1"/>
              </a:solidFill>
              <a:round/>
            </a:ln>
            <a:effectLst/>
          </c:spPr>
          <c:marker>
            <c:symbol val="none"/>
          </c:marker>
          <c:cat>
            <c:strRef>
              <c:f>hidden_charts!$AA$3:$AE$3</c:f>
              <c:strCache>
                <c:ptCount val="5"/>
                <c:pt idx="0">
                  <c:v>1. Organisational readiness</c:v>
                </c:pt>
                <c:pt idx="1">
                  <c:v>2. Know your (circular) business</c:v>
                </c:pt>
                <c:pt idx="2">
                  <c:v>3. Less waste and emissions</c:v>
                </c:pt>
                <c:pt idx="3">
                  <c:v>4. Circular design and supply</c:v>
                </c:pt>
                <c:pt idx="4">
                  <c:v>5. Circular business model &amp; value proposition</c:v>
                </c:pt>
              </c:strCache>
            </c:strRef>
          </c:cat>
          <c:val>
            <c:numRef>
              <c:f>hidden_charts!$AA$5:$AE$5</c:f>
              <c:numCache>
                <c:formatCode>0.00</c:formatCode>
                <c:ptCount val="5"/>
                <c:pt idx="0">
                  <c:v>1.4</c:v>
                </c:pt>
                <c:pt idx="1">
                  <c:v>2.2000000000000002</c:v>
                </c:pt>
                <c:pt idx="2">
                  <c:v>2.6</c:v>
                </c:pt>
                <c:pt idx="3">
                  <c:v>2.3333333333333335</c:v>
                </c:pt>
                <c:pt idx="4">
                  <c:v>2.5</c:v>
                </c:pt>
              </c:numCache>
            </c:numRef>
          </c:val>
          <c:extLst>
            <c:ext xmlns:c16="http://schemas.microsoft.com/office/drawing/2014/chart" uri="{C3380CC4-5D6E-409C-BE32-E72D297353CC}">
              <c16:uniqueId val="{00000000-EEFE-40BD-B891-61F44D9A69B8}"/>
            </c:ext>
          </c:extLst>
        </c:ser>
        <c:ser>
          <c:idx val="1"/>
          <c:order val="1"/>
          <c:tx>
            <c:strRef>
              <c:f>hidden_charts!$A$6</c:f>
              <c:strCache>
                <c:ptCount val="1"/>
                <c:pt idx="0">
                  <c:v>Average group</c:v>
                </c:pt>
              </c:strCache>
            </c:strRef>
          </c:tx>
          <c:spPr>
            <a:ln w="38100" cap="rnd">
              <a:solidFill>
                <a:schemeClr val="bg1">
                  <a:lumMod val="65000"/>
                </a:schemeClr>
              </a:solidFill>
              <a:prstDash val="sysDash"/>
              <a:round/>
            </a:ln>
            <a:effectLst/>
          </c:spPr>
          <c:marker>
            <c:symbol val="none"/>
          </c:marker>
          <c:cat>
            <c:strRef>
              <c:f>hidden_charts!$AA$3:$AE$3</c:f>
              <c:strCache>
                <c:ptCount val="5"/>
                <c:pt idx="0">
                  <c:v>1. Organisational readiness</c:v>
                </c:pt>
                <c:pt idx="1">
                  <c:v>2. Know your (circular) business</c:v>
                </c:pt>
                <c:pt idx="2">
                  <c:v>3. Less waste and emissions</c:v>
                </c:pt>
                <c:pt idx="3">
                  <c:v>4. Circular design and supply</c:v>
                </c:pt>
                <c:pt idx="4">
                  <c:v>5. Circular business model &amp; value proposition</c:v>
                </c:pt>
              </c:strCache>
            </c:strRef>
          </c:cat>
          <c:val>
            <c:numRef>
              <c:f>hidden_charts!$AA$6:$AE$6</c:f>
              <c:numCache>
                <c:formatCode>0.00</c:formatCode>
                <c:ptCount val="5"/>
                <c:pt idx="0">
                  <c:v>1.6</c:v>
                </c:pt>
                <c:pt idx="1">
                  <c:v>2.2000000000000002</c:v>
                </c:pt>
                <c:pt idx="2">
                  <c:v>2.4</c:v>
                </c:pt>
                <c:pt idx="3">
                  <c:v>2</c:v>
                </c:pt>
                <c:pt idx="4">
                  <c:v>3</c:v>
                </c:pt>
              </c:numCache>
            </c:numRef>
          </c:val>
          <c:extLst>
            <c:ext xmlns:c16="http://schemas.microsoft.com/office/drawing/2014/chart" uri="{C3380CC4-5D6E-409C-BE32-E72D297353CC}">
              <c16:uniqueId val="{00000001-EEFE-40BD-B891-61F44D9A69B8}"/>
            </c:ext>
          </c:extLst>
        </c:ser>
        <c:dLbls>
          <c:showLegendKey val="0"/>
          <c:showVal val="0"/>
          <c:showCatName val="0"/>
          <c:showSerName val="0"/>
          <c:showPercent val="0"/>
          <c:showBubbleSize val="0"/>
        </c:dLbls>
        <c:axId val="1639506191"/>
        <c:axId val="1639507855"/>
      </c:radarChart>
      <c:catAx>
        <c:axId val="1639506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9507855"/>
        <c:crosses val="autoZero"/>
        <c:auto val="1"/>
        <c:lblAlgn val="ctr"/>
        <c:lblOffset val="100"/>
        <c:noMultiLvlLbl val="0"/>
      </c:catAx>
      <c:valAx>
        <c:axId val="1639507855"/>
        <c:scaling>
          <c:orientation val="minMax"/>
          <c:max val="3"/>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one"/>
        <c:spPr>
          <a:noFill/>
          <a:ln w="3175">
            <a:solidFill>
              <a:schemeClr val="tx1">
                <a:alpha val="94000"/>
              </a:schemeClr>
            </a:solidFill>
            <a:prstDash val="das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9506191"/>
        <c:crosses val="autoZero"/>
        <c:crossBetween val="between"/>
        <c:majorUnit val="1"/>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hidden_charts!$H$3</c:f>
          <c:strCache>
            <c:ptCount val="1"/>
            <c:pt idx="0">
              <c:v>2. Know your (circular) business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hidden_charts!$A$5</c:f>
              <c:strCache>
                <c:ptCount val="1"/>
                <c:pt idx="0">
                  <c:v>tbd</c:v>
                </c:pt>
              </c:strCache>
            </c:strRef>
          </c:tx>
          <c:spPr>
            <a:solidFill>
              <a:schemeClr val="accent1"/>
            </a:solidFill>
            <a:ln>
              <a:noFill/>
            </a:ln>
            <a:effectLst/>
          </c:spPr>
          <c:invertIfNegative val="0"/>
          <c:cat>
            <c:strRef>
              <c:f>hidden_charts!$H$4:$L$4</c:f>
              <c:strCache>
                <c:ptCount val="5"/>
                <c:pt idx="0">
                  <c:v>Q.2</c:v>
                </c:pt>
                <c:pt idx="1">
                  <c:v>Q.7</c:v>
                </c:pt>
                <c:pt idx="2">
                  <c:v>Q.10</c:v>
                </c:pt>
                <c:pt idx="3">
                  <c:v>Q.11</c:v>
                </c:pt>
                <c:pt idx="4">
                  <c:v>Q.16</c:v>
                </c:pt>
              </c:strCache>
            </c:strRef>
          </c:cat>
          <c:val>
            <c:numRef>
              <c:f>hidden_charts!$H$5:$L$5</c:f>
              <c:numCache>
                <c:formatCode>General</c:formatCode>
                <c:ptCount val="5"/>
                <c:pt idx="0">
                  <c:v>2</c:v>
                </c:pt>
                <c:pt idx="1">
                  <c:v>2</c:v>
                </c:pt>
                <c:pt idx="2">
                  <c:v>3</c:v>
                </c:pt>
                <c:pt idx="3">
                  <c:v>3</c:v>
                </c:pt>
                <c:pt idx="4">
                  <c:v>1</c:v>
                </c:pt>
              </c:numCache>
            </c:numRef>
          </c:val>
          <c:extLst>
            <c:ext xmlns:c16="http://schemas.microsoft.com/office/drawing/2014/chart" uri="{C3380CC4-5D6E-409C-BE32-E72D297353CC}">
              <c16:uniqueId val="{00000000-2103-4915-9E9C-23416F638955}"/>
            </c:ext>
          </c:extLst>
        </c:ser>
        <c:dLbls>
          <c:showLegendKey val="0"/>
          <c:showVal val="0"/>
          <c:showCatName val="0"/>
          <c:showSerName val="0"/>
          <c:showPercent val="0"/>
          <c:showBubbleSize val="0"/>
        </c:dLbls>
        <c:gapWidth val="219"/>
        <c:overlap val="-27"/>
        <c:axId val="2078335839"/>
        <c:axId val="2078336255"/>
      </c:barChart>
      <c:lineChart>
        <c:grouping val="standard"/>
        <c:varyColors val="0"/>
        <c:ser>
          <c:idx val="1"/>
          <c:order val="1"/>
          <c:tx>
            <c:strRef>
              <c:f>hidden_charts!$A$6</c:f>
              <c:strCache>
                <c:ptCount val="1"/>
                <c:pt idx="0">
                  <c:v>Average group</c:v>
                </c:pt>
              </c:strCache>
            </c:strRef>
          </c:tx>
          <c:spPr>
            <a:ln w="38100" cap="rnd">
              <a:solidFill>
                <a:schemeClr val="bg1">
                  <a:lumMod val="65000"/>
                </a:schemeClr>
              </a:solidFill>
              <a:prstDash val="sysDash"/>
              <a:round/>
            </a:ln>
            <a:effectLst/>
          </c:spPr>
          <c:marker>
            <c:symbol val="none"/>
          </c:marker>
          <c:cat>
            <c:strRef>
              <c:f>hidden_charts!$H$4:$K$4</c:f>
              <c:strCache>
                <c:ptCount val="4"/>
                <c:pt idx="0">
                  <c:v>Q.2</c:v>
                </c:pt>
                <c:pt idx="1">
                  <c:v>Q.7</c:v>
                </c:pt>
                <c:pt idx="2">
                  <c:v>Q.10</c:v>
                </c:pt>
                <c:pt idx="3">
                  <c:v>Q.11</c:v>
                </c:pt>
              </c:strCache>
            </c:strRef>
          </c:cat>
          <c:val>
            <c:numRef>
              <c:f>hidden_charts!$H$6:$L$6</c:f>
              <c:numCache>
                <c:formatCode>0.00</c:formatCode>
                <c:ptCount val="5"/>
                <c:pt idx="0">
                  <c:v>1</c:v>
                </c:pt>
                <c:pt idx="1">
                  <c:v>2</c:v>
                </c:pt>
                <c:pt idx="2">
                  <c:v>3</c:v>
                </c:pt>
                <c:pt idx="3">
                  <c:v>2</c:v>
                </c:pt>
                <c:pt idx="4">
                  <c:v>3</c:v>
                </c:pt>
              </c:numCache>
            </c:numRef>
          </c:val>
          <c:smooth val="0"/>
          <c:extLst>
            <c:ext xmlns:c16="http://schemas.microsoft.com/office/drawing/2014/chart" uri="{C3380CC4-5D6E-409C-BE32-E72D297353CC}">
              <c16:uniqueId val="{00000000-B2AC-43A4-A5FE-07FE48560EEC}"/>
            </c:ext>
          </c:extLst>
        </c:ser>
        <c:dLbls>
          <c:showLegendKey val="0"/>
          <c:showVal val="0"/>
          <c:showCatName val="0"/>
          <c:showSerName val="0"/>
          <c:showPercent val="0"/>
          <c:showBubbleSize val="0"/>
        </c:dLbls>
        <c:marker val="1"/>
        <c:smooth val="0"/>
        <c:axId val="2078335839"/>
        <c:axId val="2078336255"/>
      </c:lineChart>
      <c:catAx>
        <c:axId val="20783358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6255"/>
        <c:crosses val="autoZero"/>
        <c:auto val="1"/>
        <c:lblAlgn val="ctr"/>
        <c:lblOffset val="100"/>
        <c:noMultiLvlLbl val="0"/>
      </c:catAx>
      <c:valAx>
        <c:axId val="207833625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5839"/>
        <c:crosses val="autoZero"/>
        <c:crossBetween val="between"/>
        <c:majorUnit val="1"/>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hidden_charts!$M$3</c:f>
          <c:strCache>
            <c:ptCount val="1"/>
            <c:pt idx="0">
              <c:v>3. Less waste and emissions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hidden_charts!$A$5</c:f>
              <c:strCache>
                <c:ptCount val="1"/>
                <c:pt idx="0">
                  <c:v>tbd</c:v>
                </c:pt>
              </c:strCache>
            </c:strRef>
          </c:tx>
          <c:spPr>
            <a:solidFill>
              <a:schemeClr val="accent1"/>
            </a:solidFill>
            <a:ln>
              <a:noFill/>
            </a:ln>
            <a:effectLst/>
          </c:spPr>
          <c:invertIfNegative val="0"/>
          <c:cat>
            <c:strRef>
              <c:f>hidden_charts!$L$4:$P$4</c:f>
              <c:strCache>
                <c:ptCount val="5"/>
                <c:pt idx="0">
                  <c:v>Q.16</c:v>
                </c:pt>
                <c:pt idx="1">
                  <c:v>Q.12</c:v>
                </c:pt>
                <c:pt idx="2">
                  <c:v>Q.13</c:v>
                </c:pt>
                <c:pt idx="3">
                  <c:v>Q.14</c:v>
                </c:pt>
                <c:pt idx="4">
                  <c:v>Q.18</c:v>
                </c:pt>
              </c:strCache>
            </c:strRef>
          </c:cat>
          <c:val>
            <c:numRef>
              <c:f>hidden_charts!$M$5:$Q$5</c:f>
              <c:numCache>
                <c:formatCode>General</c:formatCode>
                <c:ptCount val="5"/>
                <c:pt idx="0">
                  <c:v>2</c:v>
                </c:pt>
                <c:pt idx="1">
                  <c:v>3</c:v>
                </c:pt>
                <c:pt idx="2">
                  <c:v>2</c:v>
                </c:pt>
                <c:pt idx="3">
                  <c:v>3</c:v>
                </c:pt>
                <c:pt idx="4">
                  <c:v>3</c:v>
                </c:pt>
              </c:numCache>
            </c:numRef>
          </c:val>
          <c:extLst>
            <c:ext xmlns:c16="http://schemas.microsoft.com/office/drawing/2014/chart" uri="{C3380CC4-5D6E-409C-BE32-E72D297353CC}">
              <c16:uniqueId val="{00000000-2103-4915-9E9C-23416F638955}"/>
            </c:ext>
          </c:extLst>
        </c:ser>
        <c:dLbls>
          <c:showLegendKey val="0"/>
          <c:showVal val="0"/>
          <c:showCatName val="0"/>
          <c:showSerName val="0"/>
          <c:showPercent val="0"/>
          <c:showBubbleSize val="0"/>
        </c:dLbls>
        <c:gapWidth val="219"/>
        <c:overlap val="-27"/>
        <c:axId val="2078335839"/>
        <c:axId val="2078336255"/>
      </c:barChart>
      <c:lineChart>
        <c:grouping val="standard"/>
        <c:varyColors val="0"/>
        <c:ser>
          <c:idx val="1"/>
          <c:order val="1"/>
          <c:tx>
            <c:strRef>
              <c:f>hidden_charts!$A$6</c:f>
              <c:strCache>
                <c:ptCount val="1"/>
                <c:pt idx="0">
                  <c:v>Average group</c:v>
                </c:pt>
              </c:strCache>
            </c:strRef>
          </c:tx>
          <c:spPr>
            <a:ln w="38100" cap="rnd">
              <a:solidFill>
                <a:schemeClr val="bg1">
                  <a:lumMod val="65000"/>
                </a:schemeClr>
              </a:solidFill>
              <a:prstDash val="sysDash"/>
              <a:round/>
            </a:ln>
            <a:effectLst/>
          </c:spPr>
          <c:marker>
            <c:symbol val="none"/>
          </c:marker>
          <c:cat>
            <c:strRef>
              <c:f>hidden_charts!$M$4:$Q$4</c:f>
              <c:strCache>
                <c:ptCount val="5"/>
                <c:pt idx="0">
                  <c:v>Q.12</c:v>
                </c:pt>
                <c:pt idx="1">
                  <c:v>Q.13</c:v>
                </c:pt>
                <c:pt idx="2">
                  <c:v>Q.14</c:v>
                </c:pt>
                <c:pt idx="3">
                  <c:v>Q.18</c:v>
                </c:pt>
                <c:pt idx="4">
                  <c:v>Q.22</c:v>
                </c:pt>
              </c:strCache>
            </c:strRef>
          </c:cat>
          <c:val>
            <c:numRef>
              <c:f>hidden_charts!$M$6:$Q$6</c:f>
              <c:numCache>
                <c:formatCode>0.00</c:formatCode>
                <c:ptCount val="5"/>
                <c:pt idx="0">
                  <c:v>3</c:v>
                </c:pt>
                <c:pt idx="1">
                  <c:v>2</c:v>
                </c:pt>
                <c:pt idx="2">
                  <c:v>3</c:v>
                </c:pt>
                <c:pt idx="3">
                  <c:v>2</c:v>
                </c:pt>
                <c:pt idx="4">
                  <c:v>2</c:v>
                </c:pt>
              </c:numCache>
            </c:numRef>
          </c:val>
          <c:smooth val="0"/>
          <c:extLst>
            <c:ext xmlns:c16="http://schemas.microsoft.com/office/drawing/2014/chart" uri="{C3380CC4-5D6E-409C-BE32-E72D297353CC}">
              <c16:uniqueId val="{00000000-9741-4B23-AF18-0C6BD10C35FF}"/>
            </c:ext>
          </c:extLst>
        </c:ser>
        <c:dLbls>
          <c:showLegendKey val="0"/>
          <c:showVal val="0"/>
          <c:showCatName val="0"/>
          <c:showSerName val="0"/>
          <c:showPercent val="0"/>
          <c:showBubbleSize val="0"/>
        </c:dLbls>
        <c:marker val="1"/>
        <c:smooth val="0"/>
        <c:axId val="2078335839"/>
        <c:axId val="2078336255"/>
      </c:lineChart>
      <c:catAx>
        <c:axId val="20783358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6255"/>
        <c:crosses val="autoZero"/>
        <c:auto val="1"/>
        <c:lblAlgn val="ctr"/>
        <c:lblOffset val="100"/>
        <c:noMultiLvlLbl val="0"/>
      </c:catAx>
      <c:valAx>
        <c:axId val="207833625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5839"/>
        <c:crosses val="autoZero"/>
        <c:crossBetween val="between"/>
        <c:majorUnit val="1"/>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hidden_charts!$R$3</c:f>
          <c:strCache>
            <c:ptCount val="1"/>
            <c:pt idx="0">
              <c:v>4. Circular design and supply</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hidden_charts!$A$5</c:f>
              <c:strCache>
                <c:ptCount val="1"/>
                <c:pt idx="0">
                  <c:v>tbd</c:v>
                </c:pt>
              </c:strCache>
            </c:strRef>
          </c:tx>
          <c:spPr>
            <a:solidFill>
              <a:schemeClr val="accent1"/>
            </a:solidFill>
            <a:ln>
              <a:noFill/>
            </a:ln>
            <a:effectLst/>
          </c:spPr>
          <c:invertIfNegative val="0"/>
          <c:cat>
            <c:strRef>
              <c:f>hidden_charts!$Q$4:$U$4</c:f>
              <c:strCache>
                <c:ptCount val="5"/>
                <c:pt idx="0">
                  <c:v>Q.22</c:v>
                </c:pt>
                <c:pt idx="1">
                  <c:v>Q.8</c:v>
                </c:pt>
                <c:pt idx="2">
                  <c:v>Q.15</c:v>
                </c:pt>
                <c:pt idx="3">
                  <c:v>Q.17</c:v>
                </c:pt>
                <c:pt idx="4">
                  <c:v>Q.19</c:v>
                </c:pt>
              </c:strCache>
            </c:strRef>
          </c:cat>
          <c:val>
            <c:numRef>
              <c:f>hidden_charts!$R$5:$U$5</c:f>
              <c:numCache>
                <c:formatCode>General</c:formatCode>
                <c:ptCount val="4"/>
                <c:pt idx="0">
                  <c:v>3</c:v>
                </c:pt>
                <c:pt idx="1">
                  <c:v>2</c:v>
                </c:pt>
                <c:pt idx="2">
                  <c:v>2</c:v>
                </c:pt>
                <c:pt idx="3">
                  <c:v>0</c:v>
                </c:pt>
              </c:numCache>
            </c:numRef>
          </c:val>
          <c:extLst>
            <c:ext xmlns:c16="http://schemas.microsoft.com/office/drawing/2014/chart" uri="{C3380CC4-5D6E-409C-BE32-E72D297353CC}">
              <c16:uniqueId val="{00000000-2103-4915-9E9C-23416F638955}"/>
            </c:ext>
          </c:extLst>
        </c:ser>
        <c:dLbls>
          <c:showLegendKey val="0"/>
          <c:showVal val="0"/>
          <c:showCatName val="0"/>
          <c:showSerName val="0"/>
          <c:showPercent val="0"/>
          <c:showBubbleSize val="0"/>
        </c:dLbls>
        <c:gapWidth val="219"/>
        <c:overlap val="100"/>
        <c:axId val="2078335839"/>
        <c:axId val="2078336255"/>
      </c:barChart>
      <c:lineChart>
        <c:grouping val="standard"/>
        <c:varyColors val="0"/>
        <c:ser>
          <c:idx val="1"/>
          <c:order val="1"/>
          <c:tx>
            <c:strRef>
              <c:f>hidden_charts!$A$6</c:f>
              <c:strCache>
                <c:ptCount val="1"/>
                <c:pt idx="0">
                  <c:v>Average group</c:v>
                </c:pt>
              </c:strCache>
            </c:strRef>
          </c:tx>
          <c:spPr>
            <a:ln w="38100" cap="rnd">
              <a:solidFill>
                <a:schemeClr val="bg1">
                  <a:lumMod val="65000"/>
                </a:schemeClr>
              </a:solidFill>
              <a:prstDash val="sysDash"/>
              <a:round/>
            </a:ln>
            <a:effectLst/>
          </c:spPr>
          <c:marker>
            <c:symbol val="none"/>
          </c:marker>
          <c:cat>
            <c:strRef>
              <c:f>hidden_charts!$R$4:$U$4</c:f>
              <c:strCache>
                <c:ptCount val="4"/>
                <c:pt idx="0">
                  <c:v>Q.8</c:v>
                </c:pt>
                <c:pt idx="1">
                  <c:v>Q.15</c:v>
                </c:pt>
                <c:pt idx="2">
                  <c:v>Q.17</c:v>
                </c:pt>
                <c:pt idx="3">
                  <c:v>Q.19</c:v>
                </c:pt>
              </c:strCache>
            </c:strRef>
          </c:cat>
          <c:val>
            <c:numRef>
              <c:f>hidden_charts!$R$6:$U$6</c:f>
              <c:numCache>
                <c:formatCode>0.00</c:formatCode>
                <c:ptCount val="4"/>
                <c:pt idx="0">
                  <c:v>1</c:v>
                </c:pt>
                <c:pt idx="1">
                  <c:v>2</c:v>
                </c:pt>
                <c:pt idx="2">
                  <c:v>3</c:v>
                </c:pt>
                <c:pt idx="3">
                  <c:v>0</c:v>
                </c:pt>
              </c:numCache>
            </c:numRef>
          </c:val>
          <c:smooth val="0"/>
          <c:extLst>
            <c:ext xmlns:c16="http://schemas.microsoft.com/office/drawing/2014/chart" uri="{C3380CC4-5D6E-409C-BE32-E72D297353CC}">
              <c16:uniqueId val="{00000000-7291-453F-B11E-AFF43ED49D19}"/>
            </c:ext>
          </c:extLst>
        </c:ser>
        <c:dLbls>
          <c:showLegendKey val="0"/>
          <c:showVal val="0"/>
          <c:showCatName val="0"/>
          <c:showSerName val="0"/>
          <c:showPercent val="0"/>
          <c:showBubbleSize val="0"/>
        </c:dLbls>
        <c:marker val="1"/>
        <c:smooth val="0"/>
        <c:axId val="2078335839"/>
        <c:axId val="2078336255"/>
      </c:lineChart>
      <c:catAx>
        <c:axId val="20783358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6255"/>
        <c:crosses val="autoZero"/>
        <c:auto val="1"/>
        <c:lblAlgn val="ctr"/>
        <c:lblOffset val="100"/>
        <c:noMultiLvlLbl val="0"/>
      </c:catAx>
      <c:valAx>
        <c:axId val="207833625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5839"/>
        <c:crosses val="autoZero"/>
        <c:crossBetween val="between"/>
        <c:majorUnit val="1"/>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hidden_charts!$V$3</c:f>
          <c:strCache>
            <c:ptCount val="1"/>
            <c:pt idx="0">
              <c:v>5. Circular business model &amp; value proposition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hidden_charts!$A$5</c:f>
              <c:strCache>
                <c:ptCount val="1"/>
                <c:pt idx="0">
                  <c:v>tbd</c:v>
                </c:pt>
              </c:strCache>
            </c:strRef>
          </c:tx>
          <c:spPr>
            <a:solidFill>
              <a:schemeClr val="accent1"/>
            </a:solidFill>
            <a:ln>
              <a:noFill/>
            </a:ln>
            <a:effectLst/>
          </c:spPr>
          <c:invertIfNegative val="0"/>
          <c:cat>
            <c:strRef>
              <c:f>hidden_charts!$V$4:$Z$4</c:f>
              <c:strCache>
                <c:ptCount val="5"/>
                <c:pt idx="0">
                  <c:v>Q.9</c:v>
                </c:pt>
                <c:pt idx="1">
                  <c:v>Q.20</c:v>
                </c:pt>
                <c:pt idx="2">
                  <c:v>Q.21</c:v>
                </c:pt>
                <c:pt idx="3">
                  <c:v>Q.23</c:v>
                </c:pt>
                <c:pt idx="4">
                  <c:v>Q.24</c:v>
                </c:pt>
              </c:strCache>
            </c:strRef>
          </c:cat>
          <c:val>
            <c:numRef>
              <c:f>hidden_charts!$V$5:$Z$5</c:f>
              <c:numCache>
                <c:formatCode>General</c:formatCode>
                <c:ptCount val="5"/>
                <c:pt idx="0">
                  <c:v>2</c:v>
                </c:pt>
                <c:pt idx="1">
                  <c:v>3</c:v>
                </c:pt>
                <c:pt idx="2">
                  <c:v>0</c:v>
                </c:pt>
                <c:pt idx="3">
                  <c:v>0</c:v>
                </c:pt>
                <c:pt idx="4">
                  <c:v>0</c:v>
                </c:pt>
              </c:numCache>
            </c:numRef>
          </c:val>
          <c:extLst>
            <c:ext xmlns:c16="http://schemas.microsoft.com/office/drawing/2014/chart" uri="{C3380CC4-5D6E-409C-BE32-E72D297353CC}">
              <c16:uniqueId val="{00000000-2103-4915-9E9C-23416F638955}"/>
            </c:ext>
          </c:extLst>
        </c:ser>
        <c:dLbls>
          <c:showLegendKey val="0"/>
          <c:showVal val="0"/>
          <c:showCatName val="0"/>
          <c:showSerName val="0"/>
          <c:showPercent val="0"/>
          <c:showBubbleSize val="0"/>
        </c:dLbls>
        <c:gapWidth val="219"/>
        <c:overlap val="-27"/>
        <c:axId val="2078335839"/>
        <c:axId val="2078336255"/>
      </c:barChart>
      <c:lineChart>
        <c:grouping val="standard"/>
        <c:varyColors val="0"/>
        <c:ser>
          <c:idx val="1"/>
          <c:order val="1"/>
          <c:tx>
            <c:strRef>
              <c:f>hidden_charts!$A$6</c:f>
              <c:strCache>
                <c:ptCount val="1"/>
                <c:pt idx="0">
                  <c:v>Average group</c:v>
                </c:pt>
              </c:strCache>
            </c:strRef>
          </c:tx>
          <c:spPr>
            <a:ln w="38100" cap="rnd">
              <a:solidFill>
                <a:schemeClr val="bg1">
                  <a:lumMod val="65000"/>
                </a:schemeClr>
              </a:solidFill>
              <a:prstDash val="sysDash"/>
              <a:round/>
            </a:ln>
            <a:effectLst/>
          </c:spPr>
          <c:marker>
            <c:symbol val="none"/>
          </c:marker>
          <c:cat>
            <c:strRef>
              <c:f>hidden_charts!$V$4:$Z$4</c:f>
              <c:strCache>
                <c:ptCount val="5"/>
                <c:pt idx="0">
                  <c:v>Q.9</c:v>
                </c:pt>
                <c:pt idx="1">
                  <c:v>Q.20</c:v>
                </c:pt>
                <c:pt idx="2">
                  <c:v>Q.21</c:v>
                </c:pt>
                <c:pt idx="3">
                  <c:v>Q.23</c:v>
                </c:pt>
                <c:pt idx="4">
                  <c:v>Q.24</c:v>
                </c:pt>
              </c:strCache>
            </c:strRef>
          </c:cat>
          <c:val>
            <c:numRef>
              <c:f>hidden_charts!$V$6:$Z$6</c:f>
              <c:numCache>
                <c:formatCode>0.00</c:formatCode>
                <c:ptCount val="5"/>
                <c:pt idx="0">
                  <c:v>3</c:v>
                </c:pt>
                <c:pt idx="1">
                  <c:v>0</c:v>
                </c:pt>
                <c:pt idx="2">
                  <c:v>3</c:v>
                </c:pt>
                <c:pt idx="3">
                  <c:v>0</c:v>
                </c:pt>
                <c:pt idx="4">
                  <c:v>0</c:v>
                </c:pt>
              </c:numCache>
            </c:numRef>
          </c:val>
          <c:smooth val="0"/>
          <c:extLst>
            <c:ext xmlns:c16="http://schemas.microsoft.com/office/drawing/2014/chart" uri="{C3380CC4-5D6E-409C-BE32-E72D297353CC}">
              <c16:uniqueId val="{00000000-CBE3-40F2-AF2F-DB4A89FF7162}"/>
            </c:ext>
          </c:extLst>
        </c:ser>
        <c:dLbls>
          <c:showLegendKey val="0"/>
          <c:showVal val="0"/>
          <c:showCatName val="0"/>
          <c:showSerName val="0"/>
          <c:showPercent val="0"/>
          <c:showBubbleSize val="0"/>
        </c:dLbls>
        <c:marker val="1"/>
        <c:smooth val="0"/>
        <c:axId val="2078335839"/>
        <c:axId val="2078336255"/>
      </c:lineChart>
      <c:catAx>
        <c:axId val="20783358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6255"/>
        <c:crosses val="autoZero"/>
        <c:auto val="1"/>
        <c:lblAlgn val="ctr"/>
        <c:lblOffset val="100"/>
        <c:noMultiLvlLbl val="0"/>
      </c:catAx>
      <c:valAx>
        <c:axId val="207833625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78335839"/>
        <c:crosses val="autoZero"/>
        <c:crossBetween val="between"/>
        <c:majorUnit val="1"/>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3.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5</xdr:col>
      <xdr:colOff>139700</xdr:colOff>
      <xdr:row>35</xdr:row>
      <xdr:rowOff>19051</xdr:rowOff>
    </xdr:from>
    <xdr:to>
      <xdr:col>8</xdr:col>
      <xdr:colOff>501650</xdr:colOff>
      <xdr:row>37</xdr:row>
      <xdr:rowOff>130176</xdr:rowOff>
    </xdr:to>
    <xdr:pic>
      <xdr:nvPicPr>
        <xdr:cNvPr id="3" name="Immagine 2">
          <a:extLst>
            <a:ext uri="{FF2B5EF4-FFF2-40B4-BE49-F238E27FC236}">
              <a16:creationId xmlns:a16="http://schemas.microsoft.com/office/drawing/2014/main" id="{AE393497-288D-FDEF-F570-68CE83F493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4075" y="7019926"/>
          <a:ext cx="2314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79375</xdr:colOff>
      <xdr:row>1</xdr:row>
      <xdr:rowOff>7938</xdr:rowOff>
    </xdr:from>
    <xdr:to>
      <xdr:col>6</xdr:col>
      <xdr:colOff>560388</xdr:colOff>
      <xdr:row>18</xdr:row>
      <xdr:rowOff>1589</xdr:rowOff>
    </xdr:to>
    <xdr:pic>
      <xdr:nvPicPr>
        <xdr:cNvPr id="4" name="Immagine 3">
          <a:extLst>
            <a:ext uri="{FF2B5EF4-FFF2-40B4-BE49-F238E27FC236}">
              <a16:creationId xmlns:a16="http://schemas.microsoft.com/office/drawing/2014/main" id="{8BF8E4AA-51C7-66F0-626B-1800C88C13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 y="190501"/>
          <a:ext cx="3084513" cy="309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523875</xdr:colOff>
      <xdr:row>16</xdr:row>
      <xdr:rowOff>42863</xdr:rowOff>
    </xdr:from>
    <xdr:to>
      <xdr:col>6</xdr:col>
      <xdr:colOff>119062</xdr:colOff>
      <xdr:row>32</xdr:row>
      <xdr:rowOff>142876</xdr:rowOff>
    </xdr:to>
    <xdr:pic>
      <xdr:nvPicPr>
        <xdr:cNvPr id="2" name="Grafik 1">
          <a:extLst>
            <a:ext uri="{FF2B5EF4-FFF2-40B4-BE49-F238E27FC236}">
              <a16:creationId xmlns:a16="http://schemas.microsoft.com/office/drawing/2014/main" id="{B4419C80-3D58-48DE-3542-888417AD93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235" b="13235"/>
        <a:stretch/>
      </xdr:blipFill>
      <xdr:spPr bwMode="auto">
        <a:xfrm>
          <a:off x="1816554" y="5356453"/>
          <a:ext cx="4133169" cy="303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63</xdr:row>
      <xdr:rowOff>0</xdr:rowOff>
    </xdr:from>
    <xdr:to>
      <xdr:col>7</xdr:col>
      <xdr:colOff>594032</xdr:colOff>
      <xdr:row>83</xdr:row>
      <xdr:rowOff>699</xdr:rowOff>
    </xdr:to>
    <xdr:graphicFrame macro="">
      <xdr:nvGraphicFramePr>
        <xdr:cNvPr id="6" name="Grafico 5">
          <a:extLst>
            <a:ext uri="{FF2B5EF4-FFF2-40B4-BE49-F238E27FC236}">
              <a16:creationId xmlns:a16="http://schemas.microsoft.com/office/drawing/2014/main" id="{C24E3FDA-1F03-4142-9300-033F2FC4F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-1</xdr:rowOff>
    </xdr:from>
    <xdr:to>
      <xdr:col>4</xdr:col>
      <xdr:colOff>1137682</xdr:colOff>
      <xdr:row>96</xdr:row>
      <xdr:rowOff>159752</xdr:rowOff>
    </xdr:to>
    <xdr:graphicFrame macro="">
      <xdr:nvGraphicFramePr>
        <xdr:cNvPr id="7" name="Grafico 6">
          <a:extLst>
            <a:ext uri="{FF2B5EF4-FFF2-40B4-BE49-F238E27FC236}">
              <a16:creationId xmlns:a16="http://schemas.microsoft.com/office/drawing/2014/main" id="{3FD96CDB-E612-48C0-B8CA-70A740529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1451387</xdr:colOff>
      <xdr:row>85</xdr:row>
      <xdr:rowOff>0</xdr:rowOff>
    </xdr:from>
    <xdr:to>
      <xdr:col>8</xdr:col>
      <xdr:colOff>0</xdr:colOff>
      <xdr:row>96</xdr:row>
      <xdr:rowOff>161607</xdr:rowOff>
    </xdr:to>
    <xdr:graphicFrame macro="">
      <xdr:nvGraphicFramePr>
        <xdr:cNvPr id="8" name="Grafico 7">
          <a:extLst>
            <a:ext uri="{FF2B5EF4-FFF2-40B4-BE49-F238E27FC236}">
              <a16:creationId xmlns:a16="http://schemas.microsoft.com/office/drawing/2014/main" id="{348A1300-7215-4F85-978D-74AD6F62A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99</xdr:row>
      <xdr:rowOff>0</xdr:rowOff>
    </xdr:from>
    <xdr:to>
      <xdr:col>4</xdr:col>
      <xdr:colOff>1137682</xdr:colOff>
      <xdr:row>110</xdr:row>
      <xdr:rowOff>159750</xdr:rowOff>
    </xdr:to>
    <xdr:graphicFrame macro="">
      <xdr:nvGraphicFramePr>
        <xdr:cNvPr id="9" name="Grafico 8">
          <a:extLst>
            <a:ext uri="{FF2B5EF4-FFF2-40B4-BE49-F238E27FC236}">
              <a16:creationId xmlns:a16="http://schemas.microsoft.com/office/drawing/2014/main" id="{49EAD74E-8E39-45D0-897A-33E10F719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1451387</xdr:colOff>
      <xdr:row>99</xdr:row>
      <xdr:rowOff>0</xdr:rowOff>
    </xdr:from>
    <xdr:to>
      <xdr:col>8</xdr:col>
      <xdr:colOff>0</xdr:colOff>
      <xdr:row>110</xdr:row>
      <xdr:rowOff>159750</xdr:rowOff>
    </xdr:to>
    <xdr:graphicFrame macro="">
      <xdr:nvGraphicFramePr>
        <xdr:cNvPr id="11" name="Grafico 10">
          <a:extLst>
            <a:ext uri="{FF2B5EF4-FFF2-40B4-BE49-F238E27FC236}">
              <a16:creationId xmlns:a16="http://schemas.microsoft.com/office/drawing/2014/main" id="{BFBEEDE0-2F61-4770-887F-B2D7C3549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112</xdr:row>
      <xdr:rowOff>18845</xdr:rowOff>
    </xdr:from>
    <xdr:to>
      <xdr:col>4</xdr:col>
      <xdr:colOff>1137682</xdr:colOff>
      <xdr:row>124</xdr:row>
      <xdr:rowOff>0</xdr:rowOff>
    </xdr:to>
    <xdr:graphicFrame macro="">
      <xdr:nvGraphicFramePr>
        <xdr:cNvPr id="12" name="Grafico 11">
          <a:extLst>
            <a:ext uri="{FF2B5EF4-FFF2-40B4-BE49-F238E27FC236}">
              <a16:creationId xmlns:a16="http://schemas.microsoft.com/office/drawing/2014/main" id="{0F28D3B2-93A2-44CB-89DB-B85622828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398090</xdr:colOff>
      <xdr:row>46</xdr:row>
      <xdr:rowOff>22690</xdr:rowOff>
    </xdr:from>
    <xdr:to>
      <xdr:col>8</xdr:col>
      <xdr:colOff>252062</xdr:colOff>
      <xdr:row>55</xdr:row>
      <xdr:rowOff>140522</xdr:rowOff>
    </xdr:to>
    <xdr:graphicFrame macro="">
      <xdr:nvGraphicFramePr>
        <xdr:cNvPr id="3" name="Grafico 2">
          <a:extLst>
            <a:ext uri="{FF2B5EF4-FFF2-40B4-BE49-F238E27FC236}">
              <a16:creationId xmlns:a16="http://schemas.microsoft.com/office/drawing/2014/main" id="{97132D42-B5AB-457D-92D4-37FB194C9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0.42347</cdr:x>
      <cdr:y>0.82622</cdr:y>
    </cdr:from>
    <cdr:to>
      <cdr:x>0.60725</cdr:x>
      <cdr:y>0.89121</cdr:y>
    </cdr:to>
    <cdr:sp macro="" textlink="">
      <cdr:nvSpPr>
        <cdr:cNvPr id="18" name="Ovale 17">
          <a:extLst xmlns:a="http://schemas.openxmlformats.org/drawingml/2006/main">
            <a:ext uri="{FF2B5EF4-FFF2-40B4-BE49-F238E27FC236}">
              <a16:creationId xmlns:a16="http://schemas.microsoft.com/office/drawing/2014/main" id="{ED7A97D1-8964-76EC-AECD-4AB15A145A4C}"/>
            </a:ext>
          </a:extLst>
        </cdr:cNvPr>
        <cdr:cNvSpPr/>
      </cdr:nvSpPr>
      <cdr:spPr>
        <a:xfrm xmlns:a="http://schemas.openxmlformats.org/drawingml/2006/main">
          <a:off x="487245" y="2685198"/>
          <a:ext cx="211458" cy="211215"/>
        </a:xfrm>
        <a:prstGeom xmlns:a="http://schemas.openxmlformats.org/drawingml/2006/main" prst="ellipse">
          <a:avLst/>
        </a:prstGeom>
        <a:solidFill xmlns:a="http://schemas.openxmlformats.org/drawingml/2006/main">
          <a:srgbClr val="0070C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it-IT"/>
        </a:p>
      </cdr:txBody>
    </cdr:sp>
  </cdr:relSizeAnchor>
  <cdr:relSizeAnchor xmlns:cdr="http://schemas.openxmlformats.org/drawingml/2006/chartDrawing">
    <cdr:from>
      <cdr:x>0.46397</cdr:x>
      <cdr:y>0.80252</cdr:y>
    </cdr:from>
    <cdr:to>
      <cdr:x>0.56202</cdr:x>
      <cdr:y>0.84815</cdr:y>
    </cdr:to>
    <cdr:sp macro="" textlink="">
      <cdr:nvSpPr>
        <cdr:cNvPr id="19" name="Rettangolo 18">
          <a:extLst xmlns:a="http://schemas.openxmlformats.org/drawingml/2006/main">
            <a:ext uri="{FF2B5EF4-FFF2-40B4-BE49-F238E27FC236}">
              <a16:creationId xmlns:a16="http://schemas.microsoft.com/office/drawing/2014/main" id="{46ECA08A-9687-A1A2-ECEA-7461B6E050D7}"/>
            </a:ext>
          </a:extLst>
        </cdr:cNvPr>
        <cdr:cNvSpPr/>
      </cdr:nvSpPr>
      <cdr:spPr>
        <a:xfrm xmlns:a="http://schemas.openxmlformats.org/drawingml/2006/main">
          <a:off x="533844" y="2608173"/>
          <a:ext cx="112817" cy="148297"/>
        </a:xfrm>
        <a:prstGeom xmlns:a="http://schemas.openxmlformats.org/drawingml/2006/main" prst="rect">
          <a:avLst/>
        </a:prstGeom>
        <a:solidFill xmlns:a="http://schemas.openxmlformats.org/drawingml/2006/main">
          <a:srgbClr val="0070C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it-IT"/>
        </a:p>
      </cdr:txBody>
    </cdr:sp>
  </cdr:relSizeAnchor>
  <cdr:relSizeAnchor xmlns:cdr="http://schemas.openxmlformats.org/drawingml/2006/chartDrawing">
    <cdr:from>
      <cdr:x>0.34007</cdr:x>
      <cdr:y>0.05434</cdr:y>
    </cdr:from>
    <cdr:to>
      <cdr:x>0.67154</cdr:x>
      <cdr:y>0.92211</cdr:y>
    </cdr:to>
    <cdr:pic>
      <cdr:nvPicPr>
        <cdr:cNvPr id="17" name="Immagine 16">
          <a:extLst xmlns:a="http://schemas.openxmlformats.org/drawingml/2006/main">
            <a:ext uri="{FF2B5EF4-FFF2-40B4-BE49-F238E27FC236}">
              <a16:creationId xmlns:a16="http://schemas.microsoft.com/office/drawing/2014/main" id="{29CF7C3F-E8BF-8D39-2884-F3C8B9BB329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alphaModFix amt="20000"/>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1285" y="176604"/>
          <a:ext cx="381389" cy="2820234"/>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39</xdr:col>
      <xdr:colOff>0</xdr:colOff>
      <xdr:row>20</xdr:row>
      <xdr:rowOff>12249</xdr:rowOff>
    </xdr:from>
    <xdr:to>
      <xdr:col>46</xdr:col>
      <xdr:colOff>0</xdr:colOff>
      <xdr:row>34</xdr:row>
      <xdr:rowOff>863</xdr:rowOff>
    </xdr:to>
    <xdr:graphicFrame macro="">
      <xdr:nvGraphicFramePr>
        <xdr:cNvPr id="2" name="Grafico 1">
          <a:extLst>
            <a:ext uri="{FF2B5EF4-FFF2-40B4-BE49-F238E27FC236}">
              <a16:creationId xmlns:a16="http://schemas.microsoft.com/office/drawing/2014/main" id="{C53242EB-5003-4675-87B9-7BBF728C3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39</xdr:col>
      <xdr:colOff>0</xdr:colOff>
      <xdr:row>2</xdr:row>
      <xdr:rowOff>418667</xdr:rowOff>
    </xdr:from>
    <xdr:to>
      <xdr:col>46</xdr:col>
      <xdr:colOff>0</xdr:colOff>
      <xdr:row>13</xdr:row>
      <xdr:rowOff>41128</xdr:rowOff>
    </xdr:to>
    <xdr:graphicFrame macro="">
      <xdr:nvGraphicFramePr>
        <xdr:cNvPr id="3" name="Grafico 2">
          <a:extLst>
            <a:ext uri="{FF2B5EF4-FFF2-40B4-BE49-F238E27FC236}">
              <a16:creationId xmlns:a16="http://schemas.microsoft.com/office/drawing/2014/main" id="{28155878-5170-49D5-BE38-3324EB3FF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47</xdr:col>
      <xdr:colOff>-1</xdr:colOff>
      <xdr:row>20</xdr:row>
      <xdr:rowOff>0</xdr:rowOff>
    </xdr:from>
    <xdr:to>
      <xdr:col>54</xdr:col>
      <xdr:colOff>0</xdr:colOff>
      <xdr:row>34</xdr:row>
      <xdr:rowOff>863</xdr:rowOff>
    </xdr:to>
    <xdr:graphicFrame macro="">
      <xdr:nvGraphicFramePr>
        <xdr:cNvPr id="4" name="Grafico 3">
          <a:extLst>
            <a:ext uri="{FF2B5EF4-FFF2-40B4-BE49-F238E27FC236}">
              <a16:creationId xmlns:a16="http://schemas.microsoft.com/office/drawing/2014/main" id="{088E797C-C1E3-D9E3-314C-3D4ADD507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39</xdr:col>
      <xdr:colOff>1</xdr:colOff>
      <xdr:row>38</xdr:row>
      <xdr:rowOff>0</xdr:rowOff>
    </xdr:from>
    <xdr:to>
      <xdr:col>46</xdr:col>
      <xdr:colOff>0</xdr:colOff>
      <xdr:row>52</xdr:row>
      <xdr:rowOff>0</xdr:rowOff>
    </xdr:to>
    <xdr:graphicFrame macro="">
      <xdr:nvGraphicFramePr>
        <xdr:cNvPr id="5" name="Grafico 4">
          <a:extLst>
            <a:ext uri="{FF2B5EF4-FFF2-40B4-BE49-F238E27FC236}">
              <a16:creationId xmlns:a16="http://schemas.microsoft.com/office/drawing/2014/main" id="{9C3DF660-ECA1-5C9E-1167-625243C54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47</xdr:col>
      <xdr:colOff>0</xdr:colOff>
      <xdr:row>38</xdr:row>
      <xdr:rowOff>0</xdr:rowOff>
    </xdr:from>
    <xdr:to>
      <xdr:col>54</xdr:col>
      <xdr:colOff>0</xdr:colOff>
      <xdr:row>52</xdr:row>
      <xdr:rowOff>0</xdr:rowOff>
    </xdr:to>
    <xdr:graphicFrame macro="">
      <xdr:nvGraphicFramePr>
        <xdr:cNvPr id="6" name="Grafico 5">
          <a:extLst>
            <a:ext uri="{FF2B5EF4-FFF2-40B4-BE49-F238E27FC236}">
              <a16:creationId xmlns:a16="http://schemas.microsoft.com/office/drawing/2014/main" id="{48346A02-49B9-50A4-ADBE-3ADBF1862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55</xdr:col>
      <xdr:colOff>0</xdr:colOff>
      <xdr:row>38</xdr:row>
      <xdr:rowOff>0</xdr:rowOff>
    </xdr:from>
    <xdr:to>
      <xdr:col>62</xdr:col>
      <xdr:colOff>1731</xdr:colOff>
      <xdr:row>51</xdr:row>
      <xdr:rowOff>169594</xdr:rowOff>
    </xdr:to>
    <xdr:graphicFrame macro="">
      <xdr:nvGraphicFramePr>
        <xdr:cNvPr id="7" name="Grafico 6">
          <a:extLst>
            <a:ext uri="{FF2B5EF4-FFF2-40B4-BE49-F238E27FC236}">
              <a16:creationId xmlns:a16="http://schemas.microsoft.com/office/drawing/2014/main" id="{9D380148-027A-D3B6-EFE1-19AD93A63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ables/table1.xml><?xml version="1.0" encoding="utf-8"?>
<table xmlns="http://schemas.openxmlformats.org/spreadsheetml/2006/main" id="1" name="ACT_BSS" displayName="ACT_BSS" ref="A1:A101" totalsRowShown="0" headerRowDxfId="1">
  <autoFilter ref="A1:A101"/>
  <tableColumns count="1">
    <tableColumn id="1" name="main activity group"/>
  </tableColumns>
  <tableStyleInfo name="TableStyleLight1"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up2circ.eu/category/resources/" TargetMode="External"/><Relationship Id="rId3" Type="http://schemas.openxmlformats.org/officeDocument/2006/relationships/hyperlink" Target="https://up2circ.eu/open-calls/" TargetMode="External"/><Relationship Id="rId7" Type="http://schemas.openxmlformats.org/officeDocument/2006/relationships/hyperlink" Target="https://up2circ.eu/open-calls/" TargetMode="External"/><Relationship Id="rId12" Type="http://schemas.openxmlformats.org/officeDocument/2006/relationships/printerSettings" Target="../printerSettings/printerSettings4.bin"/><Relationship Id="rId2" Type="http://schemas.openxmlformats.org/officeDocument/2006/relationships/hyperlink" Target="https://up2circ.eu/calendar/" TargetMode="External"/><Relationship Id="rId1" Type="http://schemas.openxmlformats.org/officeDocument/2006/relationships/hyperlink" Target="https://up2circ.eu/up2circ-academy/" TargetMode="External"/><Relationship Id="rId6" Type="http://schemas.openxmlformats.org/officeDocument/2006/relationships/hyperlink" Target="https://up2circ.eu/up2circ-academy/" TargetMode="External"/><Relationship Id="rId11" Type="http://schemas.openxmlformats.org/officeDocument/2006/relationships/hyperlink" Target="https://up2circ.eu/participant-registration-form/" TargetMode="External"/><Relationship Id="rId5" Type="http://schemas.openxmlformats.org/officeDocument/2006/relationships/hyperlink" Target="https://up2circ.eu/up2circ-academy/" TargetMode="External"/><Relationship Id="rId10" Type="http://schemas.openxmlformats.org/officeDocument/2006/relationships/hyperlink" Target="https://up2circ.eu/contact-us/" TargetMode="External"/><Relationship Id="rId4" Type="http://schemas.openxmlformats.org/officeDocument/2006/relationships/hyperlink" Target="https://up2circ.eu/calendar/" TargetMode="External"/><Relationship Id="rId9" Type="http://schemas.openxmlformats.org/officeDocument/2006/relationships/hyperlink" Target="https://up2circ.eu/category/resources/"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baseColWidth="10" defaultColWidth="0" defaultRowHeight="15" zeroHeight="1"/>
  <cols>
    <col min="1" max="9" width="9" customWidth="1"/>
    <col min="10" max="16384" width="9" hidden="1"/>
  </cols>
  <sheetData>
    <row r="1"/>
    <row r="2"/>
    <row r="3"/>
    <row r="4"/>
    <row r="5"/>
    <row r="6"/>
    <row r="7"/>
    <row r="8"/>
    <row r="9"/>
    <row r="10"/>
    <row r="11"/>
    <row r="12"/>
    <row r="13"/>
    <row r="14"/>
    <row r="15"/>
    <row r="16"/>
    <row r="17" spans="5:5"/>
    <row r="18" spans="5:5"/>
    <row r="19" spans="5:5"/>
    <row r="20" spans="5:5"/>
    <row r="21" spans="5:5"/>
    <row r="22" spans="5:5"/>
    <row r="23" spans="5:5" ht="26.25">
      <c r="E23" s="47" t="s">
        <v>0</v>
      </c>
    </row>
    <row r="24" spans="5:5" ht="15.75">
      <c r="E24" s="52" t="s">
        <v>1</v>
      </c>
    </row>
    <row r="25" spans="5:5" ht="15.75">
      <c r="E25" s="52"/>
    </row>
    <row r="26" spans="5:5" ht="21">
      <c r="E26" s="48" t="s">
        <v>2</v>
      </c>
    </row>
    <row r="27" spans="5:5" ht="21">
      <c r="E27" s="49" t="s">
        <v>3</v>
      </c>
    </row>
    <row r="28" spans="5:5" ht="21">
      <c r="E28" s="50"/>
    </row>
    <row r="29" spans="5:5" ht="21">
      <c r="E29" s="51" t="s">
        <v>4</v>
      </c>
    </row>
    <row r="30" spans="5:5" ht="21">
      <c r="E30" s="51" t="s">
        <v>5</v>
      </c>
    </row>
    <row r="31" spans="5:5"/>
    <row r="32" spans="5:5"/>
    <row r="33"/>
    <row r="34"/>
    <row r="35"/>
    <row r="36"/>
    <row r="37"/>
    <row r="38"/>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8"/>
  <sheetViews>
    <sheetView showGridLines="0" tabSelected="1" zoomScale="93" zoomScaleNormal="93" workbookViewId="0">
      <selection activeCell="H4" sqref="H4"/>
    </sheetView>
  </sheetViews>
  <sheetFormatPr baseColWidth="10" defaultColWidth="0" defaultRowHeight="15" zeroHeight="1" outlineLevelRow="1" outlineLevelCol="1"/>
  <cols>
    <col min="1" max="1" width="33.140625" customWidth="1"/>
    <col min="2" max="2" width="18.5703125" customWidth="1"/>
    <col min="3" max="3" width="33.85546875" customWidth="1"/>
    <col min="4" max="4" width="19.5703125" customWidth="1"/>
    <col min="5" max="5" width="15.5703125" customWidth="1"/>
    <col min="6" max="7" width="11.140625" customWidth="1"/>
    <col min="8" max="8" width="18.85546875" customWidth="1"/>
    <col min="9" max="9" width="7.5703125" bestFit="1" customWidth="1"/>
    <col min="10" max="18" width="4.7109375" customWidth="1"/>
    <col min="19" max="33" width="5.28515625" customWidth="1"/>
    <col min="34" max="35" width="9.7109375" hidden="1" customWidth="1"/>
    <col min="36" max="68" width="73.140625" hidden="1" customWidth="1"/>
    <col min="69" max="16384" width="73.140625" hidden="1" outlineLevel="1"/>
  </cols>
  <sheetData>
    <row r="1" spans="1:41" ht="15.75" thickBot="1">
      <c r="A1" s="91" t="s">
        <v>6</v>
      </c>
      <c r="B1" s="84" t="s">
        <v>7</v>
      </c>
      <c r="C1" s="85"/>
      <c r="D1" s="86"/>
      <c r="E1" s="86"/>
      <c r="F1" s="86"/>
      <c r="G1" s="87"/>
      <c r="H1" s="86"/>
      <c r="I1" s="91" t="s">
        <v>8</v>
      </c>
      <c r="J1" s="115" t="s">
        <v>173</v>
      </c>
      <c r="K1" s="116"/>
      <c r="L1" s="116"/>
      <c r="M1" s="116"/>
      <c r="N1" s="116"/>
      <c r="O1" s="116"/>
      <c r="P1" s="116"/>
      <c r="Q1" s="116"/>
      <c r="R1" s="117"/>
      <c r="S1" s="116" t="s">
        <v>174</v>
      </c>
      <c r="T1" s="116"/>
      <c r="U1" s="116"/>
      <c r="V1" s="116"/>
      <c r="W1" s="116"/>
      <c r="X1" s="116"/>
      <c r="Y1" s="116"/>
      <c r="Z1" s="116"/>
      <c r="AA1" s="116"/>
      <c r="AB1" s="116"/>
      <c r="AC1" s="116"/>
      <c r="AD1" s="116"/>
      <c r="AE1" s="116"/>
      <c r="AF1" s="116"/>
      <c r="AG1" s="117"/>
      <c r="AH1" s="22"/>
      <c r="AI1" s="22"/>
      <c r="AJ1" s="20"/>
      <c r="AK1" s="21"/>
    </row>
    <row r="2" spans="1:41" s="27" customFormat="1" ht="28.5" customHeight="1">
      <c r="B2" s="98"/>
      <c r="C2" s="99"/>
      <c r="D2" s="99"/>
      <c r="E2" s="99"/>
      <c r="F2" s="99"/>
      <c r="G2" s="100"/>
      <c r="H2" s="99"/>
      <c r="J2" s="128"/>
      <c r="K2" s="127"/>
      <c r="L2" s="127"/>
      <c r="M2" s="127"/>
      <c r="N2" s="127"/>
      <c r="O2" s="127"/>
      <c r="P2" s="127"/>
      <c r="Q2" s="127"/>
      <c r="R2" s="129"/>
      <c r="S2" s="115"/>
      <c r="T2" s="116"/>
      <c r="U2" s="116"/>
      <c r="V2" s="116"/>
      <c r="W2" s="116"/>
      <c r="X2" s="116"/>
      <c r="Y2" s="116"/>
      <c r="Z2" s="116"/>
      <c r="AA2" s="116"/>
      <c r="AB2" s="116"/>
      <c r="AC2" s="116"/>
      <c r="AD2" s="116"/>
      <c r="AE2" s="116"/>
      <c r="AF2" s="116"/>
      <c r="AG2" s="117"/>
      <c r="AH2" s="93"/>
      <c r="AI2" s="41"/>
      <c r="AK2" s="28"/>
    </row>
    <row r="3" spans="1:41" s="23" customFormat="1" ht="75.75" thickBot="1">
      <c r="A3" s="113" t="s">
        <v>9</v>
      </c>
      <c r="B3" s="101" t="s">
        <v>10</v>
      </c>
      <c r="C3" s="102" t="s">
        <v>11</v>
      </c>
      <c r="D3" s="102" t="s">
        <v>12</v>
      </c>
      <c r="E3" s="102" t="s">
        <v>13</v>
      </c>
      <c r="F3" s="102" t="s">
        <v>14</v>
      </c>
      <c r="G3" s="103" t="s">
        <v>15</v>
      </c>
      <c r="H3" s="104" t="s">
        <v>242</v>
      </c>
      <c r="J3" s="131" t="s">
        <v>16</v>
      </c>
      <c r="K3" s="130" t="s">
        <v>17</v>
      </c>
      <c r="L3" s="130" t="s">
        <v>18</v>
      </c>
      <c r="M3" s="130" t="s">
        <v>19</v>
      </c>
      <c r="N3" s="130" t="s">
        <v>20</v>
      </c>
      <c r="O3" s="130" t="s">
        <v>21</v>
      </c>
      <c r="P3" s="130" t="s">
        <v>22</v>
      </c>
      <c r="Q3" s="130" t="s">
        <v>23</v>
      </c>
      <c r="R3" s="132" t="s">
        <v>24</v>
      </c>
      <c r="S3" s="131" t="s">
        <v>25</v>
      </c>
      <c r="T3" s="130" t="s">
        <v>26</v>
      </c>
      <c r="U3" s="130" t="s">
        <v>27</v>
      </c>
      <c r="V3" s="130" t="s">
        <v>28</v>
      </c>
      <c r="W3" s="130" t="s">
        <v>29</v>
      </c>
      <c r="X3" s="130" t="s">
        <v>30</v>
      </c>
      <c r="Y3" s="130" t="s">
        <v>31</v>
      </c>
      <c r="Z3" s="130" t="s">
        <v>32</v>
      </c>
      <c r="AA3" s="130" t="s">
        <v>33</v>
      </c>
      <c r="AB3" s="130" t="s">
        <v>34</v>
      </c>
      <c r="AC3" s="130" t="s">
        <v>35</v>
      </c>
      <c r="AD3" s="130" t="s">
        <v>36</v>
      </c>
      <c r="AE3" s="130" t="s">
        <v>37</v>
      </c>
      <c r="AF3" s="130" t="s">
        <v>38</v>
      </c>
      <c r="AG3" s="132" t="s">
        <v>39</v>
      </c>
      <c r="AH3" s="59" t="s">
        <v>42</v>
      </c>
      <c r="AI3" s="60" t="s">
        <v>43</v>
      </c>
      <c r="AJ3" s="23" t="s">
        <v>44</v>
      </c>
      <c r="AK3" s="23" t="s">
        <v>45</v>
      </c>
      <c r="AO3" s="24"/>
    </row>
    <row r="4" spans="1:41" s="2" customFormat="1" ht="42.4" customHeight="1" thickBot="1">
      <c r="A4" s="108" t="s">
        <v>238</v>
      </c>
      <c r="B4" s="109" t="s">
        <v>107</v>
      </c>
      <c r="C4" s="110" t="s">
        <v>237</v>
      </c>
      <c r="D4" s="108" t="s">
        <v>238</v>
      </c>
      <c r="E4" s="108" t="s">
        <v>117</v>
      </c>
      <c r="F4" s="108" t="s">
        <v>240</v>
      </c>
      <c r="G4" s="111"/>
      <c r="H4" s="108" t="s">
        <v>243</v>
      </c>
      <c r="J4" s="133">
        <v>1</v>
      </c>
      <c r="K4" s="134">
        <v>2</v>
      </c>
      <c r="L4" s="134">
        <v>1</v>
      </c>
      <c r="M4" s="134">
        <v>2</v>
      </c>
      <c r="N4" s="134">
        <v>2</v>
      </c>
      <c r="O4" s="134">
        <v>1</v>
      </c>
      <c r="P4" s="134">
        <v>2</v>
      </c>
      <c r="Q4" s="134">
        <v>3</v>
      </c>
      <c r="R4" s="135">
        <v>2</v>
      </c>
      <c r="S4" s="133">
        <v>3</v>
      </c>
      <c r="T4" s="134">
        <v>3</v>
      </c>
      <c r="U4" s="134">
        <v>2</v>
      </c>
      <c r="V4" s="134">
        <v>3</v>
      </c>
      <c r="W4" s="134">
        <v>2</v>
      </c>
      <c r="X4" s="134">
        <v>2</v>
      </c>
      <c r="Y4" s="134">
        <v>1</v>
      </c>
      <c r="Z4" s="134">
        <v>2</v>
      </c>
      <c r="AA4" s="134">
        <v>3</v>
      </c>
      <c r="AB4" s="134" t="s">
        <v>48</v>
      </c>
      <c r="AC4" s="134">
        <v>3</v>
      </c>
      <c r="AD4" s="134" t="s">
        <v>48</v>
      </c>
      <c r="AE4" s="134">
        <v>3</v>
      </c>
      <c r="AF4" s="134" t="s">
        <v>48</v>
      </c>
      <c r="AG4" s="135" t="s">
        <v>48</v>
      </c>
      <c r="AH4" s="37">
        <f>SUM(J4:AG4)</f>
        <v>43</v>
      </c>
      <c r="AI4" s="72">
        <f>AH4/(COUNT(J4:AG4)*3)</f>
        <v>0.71666666666666667</v>
      </c>
      <c r="AJ4" s="25" t="str">
        <f>VLOOKUP($AH4+COUNTIF($J$4:$AG$4,"N/A")*3,Score,2,TRUE)</f>
        <v>Up2Circ team is ready to support you in keeping up the good work!</v>
      </c>
      <c r="AK4" s="26" t="str">
        <f>VLOOKUP($AH4+COUNTIF($J$4:$AG$4,"N/A")*3,Score,4,TRUE)</f>
        <v xml:space="preserve">- Become an inspiration to others through our sessions or as SME Ambassador in our circular community </v>
      </c>
    </row>
    <row r="5" spans="1:41" s="2" customFormat="1" ht="42.4" hidden="1" customHeight="1">
      <c r="A5" s="108"/>
      <c r="B5" s="109"/>
      <c r="C5" s="109"/>
      <c r="D5" s="108"/>
      <c r="E5" s="108"/>
      <c r="F5" s="108"/>
      <c r="G5" s="111"/>
      <c r="H5" s="108"/>
      <c r="J5" s="105"/>
      <c r="K5" s="106"/>
      <c r="L5" s="106"/>
      <c r="M5" s="106"/>
      <c r="N5" s="107"/>
      <c r="O5" s="105"/>
      <c r="P5" s="106"/>
      <c r="Q5" s="106"/>
      <c r="R5" s="107"/>
      <c r="S5" s="105"/>
      <c r="T5" s="106"/>
      <c r="U5" s="106"/>
      <c r="V5" s="106"/>
      <c r="W5" s="107"/>
      <c r="X5" s="105"/>
      <c r="Y5" s="106"/>
      <c r="Z5" s="106"/>
      <c r="AA5" s="106"/>
      <c r="AB5" s="107"/>
      <c r="AC5" s="105"/>
      <c r="AD5" s="106"/>
      <c r="AE5" s="106"/>
      <c r="AF5" s="106"/>
      <c r="AG5" s="107"/>
      <c r="AH5" s="37">
        <f>SUM(J5:AG5)</f>
        <v>0</v>
      </c>
      <c r="AI5" s="72" t="e">
        <f>AH5/(COUNT(J5:AG5)*3)</f>
        <v>#DIV/0!</v>
      </c>
      <c r="AJ5" s="25" t="str">
        <f>VLOOKUP($AH5+COUNTIF($J$4:$AG$4,"N/A")*3,Score,2,TRUE)</f>
        <v>Up2Circ team is ready to help you in getting started!</v>
      </c>
      <c r="AK5" s="26" t="str">
        <f>VLOOKUP($AH5+COUNTIF($J$4:$AG$4,"N/A")*3,Score,4,TRUE)</f>
        <v>- Browse learning modules in our Academy</v>
      </c>
    </row>
    <row r="8" spans="1:41" hidden="1">
      <c r="AJ8">
        <v>1</v>
      </c>
    </row>
  </sheetData>
  <sheetProtection algorithmName="SHA-512" hashValue="GuNrwHX2cYkDstdMSCsnxmRZk1cuqWz8ItCkK3TIbD53rnAQP2mhbobkydcbb0graNWsg/QVpbVjGtD/mlYQyg==" saltValue="kApYDm0ix2RsRkAzYvZg0A==" spinCount="100000" sheet="1" objects="1" scenarios="1"/>
  <phoneticPr fontId="7" type="noConversion"/>
  <dataValidations count="3">
    <dataValidation type="list" allowBlank="1" showInputMessage="1" showErrorMessage="1" sqref="J4:AG5">
      <formula1>Assessment_scale</formula1>
    </dataValidation>
    <dataValidation type="list" allowBlank="1" showInputMessage="1" showErrorMessage="1" sqref="E4:E5">
      <formula1>country</formula1>
    </dataValidation>
    <dataValidation type="list" allowBlank="1" showInputMessage="1" showErrorMessage="1" sqref="H5">
      <formula1>Partner</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hidden2!$A$2:$A$16</xm:f>
          </x14:formula1>
          <xm:sqref>B4:B5 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2"/>
  <sheetViews>
    <sheetView showGridLines="0" view="pageBreakPreview" zoomScale="112" zoomScaleNormal="70" zoomScaleSheetLayoutView="112" workbookViewId="0">
      <selection activeCell="G4" sqref="G4"/>
    </sheetView>
  </sheetViews>
  <sheetFormatPr baseColWidth="10" defaultColWidth="0" defaultRowHeight="15" zeroHeight="1"/>
  <cols>
    <col min="1" max="1" width="9" customWidth="1"/>
    <col min="2" max="2" width="9.140625" customWidth="1"/>
    <col min="3" max="4" width="9" customWidth="1"/>
    <col min="5" max="5" width="36.28515625" customWidth="1"/>
    <col min="6" max="9" width="9" customWidth="1"/>
    <col min="10" max="12" width="0" hidden="1" customWidth="1"/>
    <col min="13" max="16384" width="9" hidden="1"/>
  </cols>
  <sheetData>
    <row r="1" spans="2:8"/>
    <row r="2" spans="2:8" ht="31.5">
      <c r="C2" s="56"/>
      <c r="D2" s="56"/>
      <c r="E2" s="47" t="s">
        <v>0</v>
      </c>
    </row>
    <row r="3" spans="2:8" ht="15.75">
      <c r="E3" s="52" t="s">
        <v>1</v>
      </c>
    </row>
    <row r="4" spans="2:8"/>
    <row r="5" spans="2:8" ht="23.25" customHeight="1">
      <c r="C5" s="55"/>
      <c r="D5" s="64" t="str">
        <f>'02 insert_data'!$A$3</f>
        <v>Company</v>
      </c>
      <c r="E5" s="97" t="str">
        <f>'02 insert_data'!$A$4</f>
        <v>tbd</v>
      </c>
      <c r="F5" s="46"/>
      <c r="G5" s="54"/>
      <c r="H5" s="54"/>
    </row>
    <row r="6" spans="2:8" ht="23.25">
      <c r="C6" s="55"/>
      <c r="D6" s="64"/>
      <c r="E6" s="58"/>
      <c r="F6" s="46"/>
      <c r="G6" s="54"/>
      <c r="H6" s="54"/>
    </row>
    <row r="7" spans="2:8" ht="31.5" customHeight="1">
      <c r="C7" s="55"/>
      <c r="D7" s="64" t="str">
        <f>'02 insert_data'!$B$3</f>
        <v xml:space="preserve">Main activity </v>
      </c>
      <c r="E7" s="97" t="str">
        <f>IF(ISBLANK(VLOOKUP($E$5,'02 insert_data'!$A$4:$H$20,2,0)),"",VLOOKUP($E$5,'02 insert_data'!$A$4:$H$20,2,0))</f>
        <v>Construction</v>
      </c>
      <c r="F7" s="96"/>
      <c r="G7" s="96"/>
      <c r="H7" s="96"/>
    </row>
    <row r="8" spans="2:8" ht="91.9" customHeight="1">
      <c r="C8" s="55"/>
      <c r="D8" s="64" t="str">
        <f>'02 insert_data'!$C$3</f>
        <v>Description of business activity</v>
      </c>
      <c r="E8" s="95" t="s">
        <v>241</v>
      </c>
      <c r="F8" s="53"/>
      <c r="G8" s="54"/>
      <c r="H8" s="54"/>
    </row>
    <row r="9" spans="2:8" ht="15.75">
      <c r="C9" s="55"/>
      <c r="D9" s="64"/>
      <c r="E9" s="63"/>
      <c r="F9" s="53"/>
      <c r="G9" s="54"/>
      <c r="H9" s="54"/>
    </row>
    <row r="10" spans="2:8" ht="15.75" customHeight="1">
      <c r="C10" s="55"/>
      <c r="D10" s="64" t="str">
        <f>'02 insert_data'!$D$3</f>
        <v>Company contact person</v>
      </c>
      <c r="E10" s="94" t="str">
        <f>IF(ISBLANK(VLOOKUP($E$5,'02 insert_data'!$A$4:$H$20,4,0)),"",VLOOKUP($E$5,'02 insert_data'!$A$4:$H$20,4,0))</f>
        <v>tbd</v>
      </c>
      <c r="F10" s="42"/>
      <c r="G10" s="54"/>
      <c r="H10" s="54"/>
    </row>
    <row r="11" spans="2:8" ht="15.75">
      <c r="C11" s="55"/>
      <c r="D11" s="64" t="str">
        <f>'02 insert_data'!$E$3</f>
        <v>Country</v>
      </c>
      <c r="E11" s="95" t="str">
        <f>IF(ISBLANK(VLOOKUP($E$5,'02 insert_data'!$A$4:$H$20,5,0)),"",VLOOKUP($E$5,'02 insert_data'!$A$4:$H$20,5,0))</f>
        <v>Czech Republic</v>
      </c>
      <c r="F11" s="53"/>
      <c r="G11" s="54"/>
      <c r="H11" s="54"/>
    </row>
    <row r="12" spans="2:8" ht="15.75">
      <c r="C12" s="55"/>
      <c r="D12" s="64" t="str">
        <f>'02 insert_data'!$F$3</f>
        <v>City</v>
      </c>
      <c r="E12" s="95" t="str">
        <f>IF(ISBLANK(VLOOKUP($E$5,'02 insert_data'!$A$4:$H$20,6,0)),"",VLOOKUP($E$5,'02 insert_data'!$A$4:$H$20,6,0))</f>
        <v>bRNO</v>
      </c>
      <c r="F12" s="53"/>
      <c r="G12" s="54"/>
      <c r="H12" s="54"/>
    </row>
    <row r="13" spans="2:8" ht="15.75">
      <c r="C13" s="55"/>
      <c r="D13" s="65" t="str">
        <f>'02 insert_data'!$G$3</f>
        <v>Zip code</v>
      </c>
      <c r="E13" s="95" t="str">
        <f>IF(ISBLANK(VLOOKUP($E$5,'02 insert_data'!$A$4:$H$20,7,0)),"",VLOOKUP($E$5,'02 insert_data'!$A$4:$H$20,7,0))</f>
        <v/>
      </c>
      <c r="F13" s="57"/>
      <c r="G13" s="57"/>
      <c r="H13" s="57"/>
    </row>
    <row r="14" spans="2:8" ht="15.75">
      <c r="C14" s="55"/>
      <c r="D14" s="62"/>
      <c r="E14" s="63"/>
      <c r="F14" s="57"/>
      <c r="G14" s="57"/>
      <c r="H14" s="57"/>
    </row>
    <row r="15" spans="2:8" ht="15.75">
      <c r="C15" s="55"/>
      <c r="D15" s="65" t="str">
        <f>'02 insert_data'!$H$3</f>
        <v>Multiplier Name (insert organisation name and eventually EEN consortium name)</v>
      </c>
      <c r="E15" s="94" t="str">
        <f>IF(ISBLANK(VLOOKUP($E$5,'02 insert_data'!$A$4:$H$20,8,0)),"",VLOOKUP($E$5,'02 insert_data'!$A$4:$H$20,8,0))</f>
        <v>EEN France</v>
      </c>
      <c r="F15" s="57"/>
      <c r="G15" s="57"/>
      <c r="H15" s="57"/>
    </row>
    <row r="16" spans="2:8" s="42" customFormat="1" ht="33.4" customHeight="1">
      <c r="B16" s="57"/>
      <c r="C16" s="57"/>
      <c r="D16" s="57"/>
      <c r="E16" s="57"/>
      <c r="F16" s="57"/>
      <c r="G16" s="57"/>
      <c r="H16" s="57"/>
    </row>
    <row r="17"/>
    <row r="18"/>
    <row r="19"/>
    <row r="20"/>
    <row r="21"/>
    <row r="22"/>
    <row r="23"/>
    <row r="24"/>
    <row r="25"/>
    <row r="26"/>
    <row r="27"/>
    <row r="28"/>
    <row r="29"/>
    <row r="30"/>
    <row r="31"/>
    <row r="32"/>
    <row r="33" spans="1:8"/>
    <row r="34" spans="1:8"/>
    <row r="35" spans="1:8"/>
    <row r="36" spans="1:8" ht="18.75">
      <c r="B36" s="67" t="s">
        <v>49</v>
      </c>
      <c r="C36" s="68"/>
      <c r="D36" s="68"/>
      <c r="E36" s="68"/>
      <c r="F36" s="68"/>
      <c r="G36" s="68"/>
      <c r="H36" s="68"/>
    </row>
    <row r="37" spans="1:8"/>
    <row r="38" spans="1:8" ht="109.15" customHeight="1">
      <c r="A38" s="74"/>
      <c r="B38" s="157" t="s">
        <v>50</v>
      </c>
      <c r="C38" s="172"/>
      <c r="D38" s="172"/>
      <c r="E38" s="172"/>
      <c r="F38" s="172"/>
      <c r="G38" s="172"/>
      <c r="H38" s="172"/>
    </row>
    <row r="39" spans="1:8" ht="28.15" customHeight="1">
      <c r="B39" s="171" t="s">
        <v>51</v>
      </c>
      <c r="C39" s="171"/>
      <c r="D39" s="171"/>
      <c r="E39" s="171"/>
      <c r="F39" s="171"/>
      <c r="G39" s="171"/>
      <c r="H39" s="171"/>
    </row>
    <row r="40" spans="1:8">
      <c r="B40" s="66">
        <v>0</v>
      </c>
      <c r="C40" s="170" t="s">
        <v>52</v>
      </c>
      <c r="D40" s="170"/>
      <c r="E40" s="170"/>
      <c r="F40" s="170"/>
      <c r="G40" s="170"/>
      <c r="H40" s="170"/>
    </row>
    <row r="41" spans="1:8">
      <c r="B41" s="66">
        <v>1</v>
      </c>
      <c r="C41" s="170" t="s">
        <v>53</v>
      </c>
      <c r="D41" s="170"/>
      <c r="E41" s="170"/>
      <c r="F41" s="170"/>
      <c r="G41" s="170"/>
      <c r="H41" s="170"/>
    </row>
    <row r="42" spans="1:8">
      <c r="B42" s="66">
        <v>2</v>
      </c>
      <c r="C42" s="170" t="s">
        <v>54</v>
      </c>
      <c r="D42" s="170"/>
      <c r="E42" s="170"/>
      <c r="F42" s="170"/>
      <c r="G42" s="170"/>
      <c r="H42" s="170"/>
    </row>
    <row r="43" spans="1:8">
      <c r="B43" s="66">
        <v>3</v>
      </c>
      <c r="C43" s="170" t="s">
        <v>55</v>
      </c>
      <c r="D43" s="170"/>
      <c r="E43" s="170"/>
      <c r="F43" s="170"/>
      <c r="G43" s="170"/>
      <c r="H43" s="170"/>
    </row>
    <row r="44" spans="1:8">
      <c r="B44" s="66" t="s">
        <v>48</v>
      </c>
      <c r="C44" s="170" t="s">
        <v>56</v>
      </c>
      <c r="D44" s="170"/>
      <c r="E44" s="170"/>
      <c r="F44" s="170"/>
      <c r="G44" s="170"/>
      <c r="H44" s="170"/>
    </row>
    <row r="45" spans="1:8"/>
    <row r="46" spans="1:8" ht="18.75">
      <c r="B46" s="67" t="s">
        <v>61</v>
      </c>
      <c r="C46" s="68"/>
      <c r="D46" s="68"/>
      <c r="E46" s="68"/>
      <c r="F46" s="68"/>
      <c r="G46" s="68"/>
      <c r="H46" s="68"/>
    </row>
    <row r="47" spans="1:8"/>
    <row r="48" spans="1:8" ht="43.9" customHeight="1">
      <c r="B48" s="150" t="s">
        <v>172</v>
      </c>
      <c r="C48" s="151"/>
      <c r="D48" s="151"/>
      <c r="E48" s="152"/>
      <c r="F48" s="123">
        <f>hidden_charts!AL7</f>
        <v>0.71666666666666667</v>
      </c>
      <c r="G48" s="124" t="str">
        <f>hidden_charts!AL5&amp;_xlfn.UNICHAR(10)&amp;"(max "&amp;COUNT('02 insert_data'!$J$4:$AG$4)*3&amp;")"</f>
        <v>43
(max 60)</v>
      </c>
    </row>
    <row r="49" spans="2:8">
      <c r="G49" s="42"/>
    </row>
    <row r="50" spans="2:8" ht="43.15" customHeight="1">
      <c r="B50" s="153" t="str">
        <f>INDEX('02 insert_data'!$A$4:$AJ$4,MATCH(Company,'02 insert_data'!$A$4:$A$10,0),36)</f>
        <v>Up2Circ team is ready to support you in keeping up the good work!</v>
      </c>
      <c r="C50" s="154"/>
      <c r="D50" s="154"/>
      <c r="E50" s="154"/>
      <c r="F50" s="154"/>
      <c r="G50" s="155"/>
      <c r="H50" s="89"/>
    </row>
    <row r="51" spans="2:8" ht="28.5" customHeight="1">
      <c r="B51" s="158" t="str">
        <f>INDEX(hidden1!$A$37:$F$48,MATCH('03 report'!$B$50,hidden1!$B$37:$B$48,0),4)</f>
        <v>- Browse learning modules in our Academy</v>
      </c>
      <c r="C51" s="159"/>
      <c r="D51" s="159"/>
      <c r="E51" s="159"/>
      <c r="F51" s="160" t="str">
        <f>IF(VLOOKUP(B51,hidden1!$D$37:$F$48,3,FALSE)=0,"",HYPERLINK(VLOOKUP(B51,hidden1!$D$37:$F$48,3,FALSE),VLOOKUP(B51,hidden1!$D$37:$F$48,2,FALSE)))</f>
        <v>link to UP2CIRC academy</v>
      </c>
      <c r="G51" s="161"/>
      <c r="H51" s="90"/>
    </row>
    <row r="52" spans="2:8" ht="28.5" customHeight="1">
      <c r="B52" s="158" t="str" cm="1">
        <f t="array" ref="B52">INDEX(hidden1!$A$37:$F$48,MATCH('03 report'!$B$50,hidden1!$B$37:$B$48,0)+1,4)</f>
        <v>- Reach out to explore our EU Funding opportunities</v>
      </c>
      <c r="C52" s="159"/>
      <c r="D52" s="159"/>
      <c r="E52" s="159"/>
      <c r="F52" s="160" t="str">
        <f>IF(VLOOKUP(B52,hidden1!$D$37:$F$48,3,FALSE)=0,"",HYPERLINK(VLOOKUP(B52,hidden1!$D$37:$F$48,3,FALSE),VLOOKUP(B52,hidden1!$D$37:$F$48,2,FALSE)))</f>
        <v xml:space="preserve"> link to UP2CIRC open-calls</v>
      </c>
      <c r="G52" s="161"/>
      <c r="H52" s="90"/>
    </row>
    <row r="53" spans="2:8" ht="43.15" customHeight="1">
      <c r="B53" s="158" t="str" cm="1">
        <f t="array" ref="B53">INDEX(hidden1!$A$37:$F$48,MATCH('03 report'!$B$50,hidden1!$B$37:$B$48,0)+2,4)</f>
        <v xml:space="preserve">- Become an inspiration to others through our sessions or as SME Ambassador in our circular community </v>
      </c>
      <c r="C53" s="159"/>
      <c r="D53" s="159"/>
      <c r="E53" s="159"/>
      <c r="F53" s="160" t="str">
        <f>IF(VLOOKUP(B53,hidden1!$D$37:$F$48,3,FALSE)=0,"",HYPERLINK(VLOOKUP(B53,hidden1!$D$37:$F$48,3,FALSE),VLOOKUP(B53,hidden1!$D$37:$F$48,2,FALSE)))</f>
        <v>link to https://up2circ.eu/contact-us/</v>
      </c>
      <c r="G53" s="161"/>
      <c r="H53" s="90"/>
    </row>
    <row r="54" spans="2:8"/>
    <row r="55" spans="2:8" ht="16.350000000000001" customHeight="1">
      <c r="B55" s="157" t="s">
        <v>62</v>
      </c>
      <c r="C55" s="157"/>
      <c r="D55" s="157"/>
      <c r="E55" s="157"/>
      <c r="F55" s="157"/>
      <c r="G55" s="157"/>
      <c r="H55" s="157"/>
    </row>
    <row r="56" spans="2:8" ht="60">
      <c r="B56" s="75"/>
      <c r="C56" s="75"/>
      <c r="D56" s="75"/>
      <c r="E56" s="75"/>
      <c r="F56" s="75"/>
      <c r="G56" s="75"/>
      <c r="H56" s="75" t="s">
        <v>63</v>
      </c>
    </row>
    <row r="57" spans="2:8" ht="23.45" customHeight="1">
      <c r="C57" s="118" t="str">
        <f>hidden_charts!C3</f>
        <v>1. Organisational readiness</v>
      </c>
      <c r="D57" s="118"/>
      <c r="E57" s="118"/>
      <c r="F57" s="118"/>
      <c r="G57" s="118"/>
      <c r="H57" s="83">
        <f>HLOOKUP($C57,hidden_charts!AA$3:AE$5,3,0)</f>
        <v>1.4</v>
      </c>
    </row>
    <row r="58" spans="2:8" ht="23.45" customHeight="1">
      <c r="C58" s="118" t="str">
        <f>hidden_charts!H3</f>
        <v>2. Know your (circular) business</v>
      </c>
      <c r="D58" s="118"/>
      <c r="E58" s="118"/>
      <c r="F58" s="118"/>
      <c r="G58" s="118"/>
      <c r="H58" s="83">
        <f>HLOOKUP($C58,hidden_charts!AA$3:AE$5,3,0)</f>
        <v>2.2000000000000002</v>
      </c>
    </row>
    <row r="59" spans="2:8" ht="23.45" customHeight="1">
      <c r="C59" s="118" t="str">
        <f>hidden_charts!M3</f>
        <v>3. Less waste and emissions</v>
      </c>
      <c r="D59" s="118"/>
      <c r="E59" s="118"/>
      <c r="F59" s="118"/>
      <c r="G59" s="118"/>
      <c r="H59" s="83">
        <f>HLOOKUP($C59,hidden_charts!AA$3:AE$5,3,0)</f>
        <v>2.6</v>
      </c>
    </row>
    <row r="60" spans="2:8" ht="23.45" customHeight="1">
      <c r="C60" s="118" t="str">
        <f>hidden_charts!R3</f>
        <v>4. Circular design and supply</v>
      </c>
      <c r="D60" s="118"/>
      <c r="E60" s="118"/>
      <c r="F60" s="118"/>
      <c r="G60" s="118"/>
      <c r="H60" s="83">
        <f>HLOOKUP($C60,hidden_charts!AA$3:AE$5,3,0)</f>
        <v>2.3333333333333335</v>
      </c>
    </row>
    <row r="61" spans="2:8" ht="23.45" customHeight="1">
      <c r="C61" s="118" t="str">
        <f>hidden_charts!V3</f>
        <v>5. Circular business model &amp; value proposition</v>
      </c>
      <c r="D61" s="118"/>
      <c r="E61" s="118"/>
      <c r="F61" s="118"/>
      <c r="G61" s="118"/>
      <c r="H61" s="83">
        <f>HLOOKUP($C61,hidden_charts!AA$3:AE$5,3,0)</f>
        <v>2.5</v>
      </c>
    </row>
    <row r="62" spans="2:8"/>
    <row r="63" spans="2:8" ht="56.25" customHeight="1">
      <c r="B63" s="157" t="s">
        <v>64</v>
      </c>
      <c r="C63" s="157"/>
      <c r="D63" s="157"/>
      <c r="E63" s="157"/>
      <c r="F63" s="157"/>
      <c r="G63" s="157"/>
      <c r="H63" s="157"/>
    </row>
    <row r="64" spans="2:8"/>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pans="2:8"/>
    <row r="114" spans="2:8"/>
    <row r="115" spans="2:8"/>
    <row r="116" spans="2:8"/>
    <row r="117" spans="2:8"/>
    <row r="118" spans="2:8"/>
    <row r="119" spans="2:8"/>
    <row r="120" spans="2:8"/>
    <row r="121" spans="2:8"/>
    <row r="122" spans="2:8"/>
    <row r="123" spans="2:8"/>
    <row r="124" spans="2:8"/>
    <row r="125" spans="2:8"/>
    <row r="126" spans="2:8"/>
    <row r="127" spans="2:8" ht="56.25" customHeight="1">
      <c r="B127" s="157" t="s">
        <v>239</v>
      </c>
      <c r="C127" s="157"/>
      <c r="D127" s="157"/>
      <c r="E127" s="157"/>
      <c r="F127" s="157"/>
      <c r="G127" s="157"/>
      <c r="H127" s="157"/>
    </row>
    <row r="128" spans="2:8" ht="30">
      <c r="B128" s="156"/>
      <c r="C128" s="156"/>
      <c r="D128" s="75"/>
      <c r="E128" s="75" t="s">
        <v>65</v>
      </c>
      <c r="F128" s="76"/>
      <c r="G128" s="76"/>
      <c r="H128" s="75" t="s">
        <v>66</v>
      </c>
    </row>
    <row r="129" spans="1:9" s="20" customFormat="1" ht="30" customHeight="1">
      <c r="A129"/>
      <c r="B129" s="125" t="s">
        <v>16</v>
      </c>
      <c r="C129" s="149" t="str">
        <f>VLOOKUP($B129,hidden1!$C$9:$D$32,2,0)</f>
        <v>We have set and published environmental and/or social goals for our company</v>
      </c>
      <c r="D129" s="149"/>
      <c r="E129" s="149"/>
      <c r="F129" s="149"/>
      <c r="G129" s="149"/>
      <c r="H129" s="114">
        <f>HLOOKUP($B129,hidden_charts!$C$4:$Z$7,2,0)</f>
        <v>1</v>
      </c>
      <c r="I129" s="92"/>
    </row>
    <row r="130" spans="1:9" s="20" customFormat="1" ht="30" customHeight="1">
      <c r="A130"/>
      <c r="B130" s="125" t="s">
        <v>17</v>
      </c>
      <c r="C130" s="149" t="str">
        <f>VLOOKUP($B130,hidden1!$C$9:$D$32,2,0)</f>
        <v>We measure the environmental footprint of our production / service provision</v>
      </c>
      <c r="D130" s="149"/>
      <c r="E130" s="149"/>
      <c r="F130" s="149"/>
      <c r="G130" s="149"/>
      <c r="H130" s="114">
        <f>HLOOKUP($B130,hidden_charts!$C$4:$Z$7,2,0)</f>
        <v>2</v>
      </c>
      <c r="I130" s="92"/>
    </row>
    <row r="131" spans="1:9" s="20" customFormat="1" ht="30" customHeight="1">
      <c r="A131"/>
      <c r="B131" s="125" t="s">
        <v>18</v>
      </c>
      <c r="C131" s="149" t="str">
        <f>VLOOKUP($B131,hidden1!$C$9:$D$32,2,0)</f>
        <v>Our management team is interested in a transition towards circularity</v>
      </c>
      <c r="D131" s="149"/>
      <c r="E131" s="149"/>
      <c r="F131" s="149"/>
      <c r="G131" s="149"/>
      <c r="H131" s="114">
        <f>HLOOKUP($B131,hidden_charts!$C$4:$Z$7,2,0)</f>
        <v>1</v>
      </c>
      <c r="I131" s="92"/>
    </row>
    <row r="132" spans="1:9" s="20" customFormat="1" ht="30" customHeight="1">
      <c r="A132"/>
      <c r="B132" s="125" t="s">
        <v>19</v>
      </c>
      <c r="C132" s="149" t="str">
        <f>VLOOKUP($B132,hidden1!$C$9:$D$32,2,0)</f>
        <v>Our staff has competences or received training/guidance regarding circular economy</v>
      </c>
      <c r="D132" s="149"/>
      <c r="E132" s="149"/>
      <c r="F132" s="149"/>
      <c r="G132" s="149"/>
      <c r="H132" s="114">
        <f>HLOOKUP($B132,hidden_charts!$C$4:$Z$7,2,0)</f>
        <v>2</v>
      </c>
      <c r="I132" s="92"/>
    </row>
    <row r="133" spans="1:9" s="20" customFormat="1" ht="30" customHeight="1">
      <c r="A133"/>
      <c r="B133" s="125" t="s">
        <v>20</v>
      </c>
      <c r="C133" s="149" t="str">
        <f>VLOOKUP($B133,hidden1!$C$9:$D$32,2,0)</f>
        <v>We communicate about our sustainability performance (using networks, social platforms, other communication means)</v>
      </c>
      <c r="D133" s="149"/>
      <c r="E133" s="149"/>
      <c r="F133" s="149"/>
      <c r="G133" s="149"/>
      <c r="H133" s="114">
        <f>HLOOKUP($B133,hidden_charts!$C$4:$Z$7,2,0)</f>
        <v>2</v>
      </c>
      <c r="I133" s="92"/>
    </row>
    <row r="134" spans="1:9" s="20" customFormat="1" ht="30" customHeight="1">
      <c r="A134"/>
      <c r="B134" s="125" t="s">
        <v>21</v>
      </c>
      <c r="C134" s="149" t="str">
        <f>VLOOKUP($B134,hidden1!$C$9:$D$32,2,0)</f>
        <v>We are aware about current and upcoming regulations regarding sustainability applicable to our business</v>
      </c>
      <c r="D134" s="149"/>
      <c r="E134" s="149"/>
      <c r="F134" s="149"/>
      <c r="G134" s="149"/>
      <c r="H134" s="114">
        <f>HLOOKUP($B134,hidden_charts!$C$4:$Z$7,2,0)</f>
        <v>1</v>
      </c>
      <c r="I134" s="92"/>
    </row>
    <row r="135" spans="1:9" s="20" customFormat="1" ht="30" customHeight="1">
      <c r="A135"/>
      <c r="B135" s="125" t="s">
        <v>22</v>
      </c>
      <c r="C135" s="149" t="str">
        <f>VLOOKUP($B135,hidden1!$C$9:$D$32,2,0)</f>
        <v>We know our stakeholders' (customers, contractors) expectations regarding sustainability </v>
      </c>
      <c r="D135" s="149"/>
      <c r="E135" s="149"/>
      <c r="F135" s="149"/>
      <c r="G135" s="149"/>
      <c r="H135" s="114">
        <f>HLOOKUP($B135,hidden_charts!$C$4:$Z$7,2,0)</f>
        <v>2</v>
      </c>
      <c r="I135" s="92"/>
    </row>
    <row r="136" spans="1:9" s="20" customFormat="1" ht="30" customHeight="1">
      <c r="A136"/>
      <c r="B136" s="125" t="s">
        <v>23</v>
      </c>
      <c r="C136" s="149" t="str">
        <f>VLOOKUP($B136,hidden1!$C$9:$D$32,2,0)</f>
        <v>We check our suppliers’ compliance to sustainability principles and take sustainability criteria into consideration in procurement/purchase decisions</v>
      </c>
      <c r="D136" s="149"/>
      <c r="E136" s="149"/>
      <c r="F136" s="149"/>
      <c r="G136" s="149"/>
      <c r="H136" s="114">
        <f>HLOOKUP($B136,hidden_charts!$C$4:$Z$7,2,0)</f>
        <v>3</v>
      </c>
      <c r="I136" s="92"/>
    </row>
    <row r="137" spans="1:9" s="20" customFormat="1" ht="30" customHeight="1">
      <c r="A137"/>
      <c r="B137" s="125" t="s">
        <v>24</v>
      </c>
      <c r="C137" s="149" t="str">
        <f>VLOOKUP($B137,hidden1!$C$9:$D$32,2,0)</f>
        <v>We cooperate with partners that contribute to the circularisation of our products/services along the value chain</v>
      </c>
      <c r="D137" s="149"/>
      <c r="E137" s="149"/>
      <c r="F137" s="149"/>
      <c r="G137" s="149"/>
      <c r="H137" s="114">
        <f>HLOOKUP($B137,hidden_charts!$C$4:$Z$7,2,0)</f>
        <v>2</v>
      </c>
      <c r="I137" s="92"/>
    </row>
    <row r="138" spans="1:9" s="20" customFormat="1" ht="30" customHeight="1">
      <c r="A138"/>
      <c r="B138" s="125" t="s">
        <v>25</v>
      </c>
      <c r="C138" s="149" t="str">
        <f>VLOOKUP($B138,hidden1!$C$9:$D$32,2,0)</f>
        <v>We monitor the circular economy best practices in our sector for inspiration in order to utilise it</v>
      </c>
      <c r="D138" s="149"/>
      <c r="E138" s="149"/>
      <c r="F138" s="149"/>
      <c r="G138" s="149"/>
      <c r="H138" s="114">
        <f>HLOOKUP($B138,hidden_charts!$C$4:$Z$7,2,0)</f>
        <v>3</v>
      </c>
      <c r="I138" s="92"/>
    </row>
    <row r="139" spans="1:9" s="20" customFormat="1" ht="30" customHeight="1">
      <c r="A139"/>
      <c r="B139" s="125" t="s">
        <v>26</v>
      </c>
      <c r="C139" s="149" t="str">
        <f>VLOOKUP($B139,hidden1!$C$9:$D$32,2,0)</f>
        <v>We have mapped inefficiencies of our current business model that can be addressed by circular economy strategies</v>
      </c>
      <c r="D139" s="149"/>
      <c r="E139" s="149"/>
      <c r="F139" s="149"/>
      <c r="G139" s="149"/>
      <c r="H139" s="114">
        <f>HLOOKUP($B139,hidden_charts!$C$4:$Z$7,2,0)</f>
        <v>3</v>
      </c>
      <c r="I139" s="92"/>
    </row>
    <row r="140" spans="1:9" s="20" customFormat="1" ht="30" customHeight="1">
      <c r="A140"/>
      <c r="B140" s="125" t="s">
        <v>27</v>
      </c>
      <c r="C140" s="149" t="str">
        <f>VLOOKUP($B140,hidden1!$C$9:$D$32,2,0)</f>
        <v>We take measures to reduce our energy and material consumption</v>
      </c>
      <c r="D140" s="149"/>
      <c r="E140" s="149"/>
      <c r="F140" s="149"/>
      <c r="G140" s="149"/>
      <c r="H140" s="114">
        <f>HLOOKUP($B140,hidden_charts!$C$4:$Z$7,2,0)</f>
        <v>2</v>
      </c>
      <c r="I140" s="92"/>
    </row>
    <row r="141" spans="1:9" s="20" customFormat="1" ht="30" customHeight="1">
      <c r="A141"/>
      <c r="B141" s="125" t="s">
        <v>28</v>
      </c>
      <c r="C141" s="149" t="str">
        <f>VLOOKUP($B141,hidden1!$C$9:$D$32,2,0)</f>
        <v>We are using renewable energy sources</v>
      </c>
      <c r="D141" s="149"/>
      <c r="E141" s="149"/>
      <c r="F141" s="149"/>
      <c r="G141" s="149"/>
      <c r="H141" s="114">
        <f>HLOOKUP($B141,hidden_charts!$C$4:$Z$7,2,0)</f>
        <v>3</v>
      </c>
      <c r="I141" s="92"/>
    </row>
    <row r="142" spans="1:9" s="20" customFormat="1" ht="30" customHeight="1">
      <c r="A142"/>
      <c r="B142" s="125" t="s">
        <v>29</v>
      </c>
      <c r="C142" s="149" t="str">
        <f>VLOOKUP($B142,hidden1!$C$9:$D$32,2,0)</f>
        <v>We have decreased dependency on imported raw materials</v>
      </c>
      <c r="D142" s="149"/>
      <c r="E142" s="149"/>
      <c r="F142" s="149"/>
      <c r="G142" s="149"/>
      <c r="H142" s="114">
        <f>HLOOKUP($B142,hidden_charts!$C$4:$Z$7,2,0)</f>
        <v>2</v>
      </c>
      <c r="I142" s="92"/>
    </row>
    <row r="143" spans="1:9" s="20" customFormat="1" ht="30" customHeight="1">
      <c r="A143"/>
      <c r="B143" s="125" t="s">
        <v>30</v>
      </c>
      <c r="C143" s="149" t="str">
        <f>VLOOKUP($B143,hidden1!$C$9:$D$32,2,0)</f>
        <v>We prioritise the use of circular materials (bio-based, recycled, etc.)</v>
      </c>
      <c r="D143" s="149"/>
      <c r="E143" s="149"/>
      <c r="F143" s="149"/>
      <c r="G143" s="149"/>
      <c r="H143" s="114">
        <f>HLOOKUP($B143,hidden_charts!$C$4:$Z$7,2,0)</f>
        <v>2</v>
      </c>
      <c r="I143" s="92"/>
    </row>
    <row r="144" spans="1:9" s="20" customFormat="1" ht="30" customHeight="1">
      <c r="A144"/>
      <c r="B144" s="125" t="s">
        <v>31</v>
      </c>
      <c r="C144" s="149" t="str">
        <f>VLOOKUP($B144,hidden1!$C$9:$D$32,2,0)</f>
        <v>We are aware about the types of waste we produce and how it could be reduced, valorised or recycled</v>
      </c>
      <c r="D144" s="149"/>
      <c r="E144" s="149"/>
      <c r="F144" s="149"/>
      <c r="G144" s="149"/>
      <c r="H144" s="114">
        <f>HLOOKUP($B144,hidden_charts!$C$4:$Z$7,2,0)</f>
        <v>1</v>
      </c>
      <c r="I144" s="92"/>
    </row>
    <row r="145" spans="1:9" s="20" customFormat="1" ht="30" customHeight="1">
      <c r="A145"/>
      <c r="B145" s="125" t="s">
        <v>32</v>
      </c>
      <c r="C145" s="149" t="str">
        <f>VLOOKUP($B145,hidden1!$C$9:$D$32,2,0)</f>
        <v>We use remanufactured, refurbished or repaired parts/components</v>
      </c>
      <c r="D145" s="149"/>
      <c r="E145" s="149"/>
      <c r="F145" s="149"/>
      <c r="G145" s="149"/>
      <c r="H145" s="114">
        <f>HLOOKUP($B145,hidden_charts!$C$4:$Z$7,2,0)</f>
        <v>2</v>
      </c>
      <c r="I145" s="92"/>
    </row>
    <row r="146" spans="1:9" s="20" customFormat="1" ht="30" customHeight="1">
      <c r="A146"/>
      <c r="B146" s="125" t="s">
        <v>33</v>
      </c>
      <c r="C146" s="149" t="str">
        <f>VLOOKUP($B146,hidden1!$C$9:$D$32,2,0)</f>
        <v>We consider ecological aspects with regards to packaging</v>
      </c>
      <c r="D146" s="149"/>
      <c r="E146" s="149"/>
      <c r="F146" s="149"/>
      <c r="G146" s="149"/>
      <c r="H146" s="114">
        <f>HLOOKUP($B146,hidden_charts!$C$4:$Z$7,2,0)</f>
        <v>3</v>
      </c>
      <c r="I146" s="92"/>
    </row>
    <row r="147" spans="1:9" s="20" customFormat="1" ht="30" customHeight="1">
      <c r="A147"/>
      <c r="B147" s="125" t="s">
        <v>34</v>
      </c>
      <c r="C147" s="149" t="str">
        <f>VLOOKUP($B147,hidden1!$C$9:$D$32,2,0)</f>
        <v>Our product is easily repairable (either by us, the user or a service provider)</v>
      </c>
      <c r="D147" s="149"/>
      <c r="E147" s="149"/>
      <c r="F147" s="149"/>
      <c r="G147" s="149"/>
      <c r="H147" s="114" t="str">
        <f>HLOOKUP($B147,hidden_charts!$C$4:$Z$7,2,0)</f>
        <v>N/A</v>
      </c>
      <c r="I147" s="92"/>
    </row>
    <row r="148" spans="1:9" s="20" customFormat="1" ht="30" customHeight="1">
      <c r="A148"/>
      <c r="B148" s="125" t="s">
        <v>35</v>
      </c>
      <c r="C148" s="149" t="str">
        <f>VLOOKUP($B148,hidden1!$C$9:$D$32,2,0)</f>
        <v>We offer/are users of a maintenance/repair/upgrade services to extend product life time</v>
      </c>
      <c r="D148" s="149"/>
      <c r="E148" s="149"/>
      <c r="F148" s="149"/>
      <c r="G148" s="149"/>
      <c r="H148" s="114">
        <f>HLOOKUP($B148,hidden_charts!$C$4:$Z$7,2,0)</f>
        <v>3</v>
      </c>
      <c r="I148" s="92"/>
    </row>
    <row r="149" spans="1:9" s="20" customFormat="1" ht="30" customHeight="1">
      <c r="A149"/>
      <c r="B149" s="125" t="s">
        <v>36</v>
      </c>
      <c r="C149" s="149" t="str">
        <f>VLOOKUP($B149,hidden1!$C$9:$D$32,2,0)</f>
        <v>Our products can be returned and/or refurbished/remanufactured</v>
      </c>
      <c r="D149" s="149"/>
      <c r="E149" s="149"/>
      <c r="F149" s="149"/>
      <c r="G149" s="149"/>
      <c r="H149" s="114" t="str">
        <f>HLOOKUP($B149,hidden_charts!$C$4:$Z$7,2,0)</f>
        <v>N/A</v>
      </c>
      <c r="I149" s="92"/>
    </row>
    <row r="150" spans="1:9" s="20" customFormat="1" ht="30" customHeight="1">
      <c r="A150"/>
      <c r="B150" s="125" t="s">
        <v>37</v>
      </c>
      <c r="C150" s="149" t="str">
        <f>VLOOKUP($B150,hidden1!$C$9:$D$32,2,0)</f>
        <v>We provide information to consumers on the best disposal way of our product</v>
      </c>
      <c r="D150" s="149"/>
      <c r="E150" s="149"/>
      <c r="F150" s="149"/>
      <c r="G150" s="149"/>
      <c r="H150" s="114">
        <f>HLOOKUP($B150,hidden_charts!$C$4:$Z$7,2,0)</f>
        <v>3</v>
      </c>
      <c r="I150" s="92"/>
    </row>
    <row r="151" spans="1:9" s="20" customFormat="1" ht="30" customHeight="1">
      <c r="A151"/>
      <c r="B151" s="125" t="s">
        <v>38</v>
      </c>
      <c r="C151" s="149" t="str">
        <f>VLOOKUP($B151,hidden1!$C$9:$D$32,2,0)</f>
        <v>We offer/utilise product as a service (leasing, renting, pay-per-use, other types of “product access” vs. ownership, etc.)</v>
      </c>
      <c r="D151" s="149"/>
      <c r="E151" s="149"/>
      <c r="F151" s="149"/>
      <c r="G151" s="149"/>
      <c r="H151" s="114" t="str">
        <f>HLOOKUP($B151,hidden_charts!$C$4:$Z$7,2,0)</f>
        <v>N/A</v>
      </c>
      <c r="I151" s="92"/>
    </row>
    <row r="152" spans="1:9" s="20" customFormat="1" ht="30" customHeight="1">
      <c r="A152"/>
      <c r="B152" s="126" t="s">
        <v>39</v>
      </c>
      <c r="C152" s="165" t="str">
        <f>VLOOKUP($B152,hidden1!$C$9:$D$32,2,0)</f>
        <v>We offer/utilise a sharing/collaborative models where products, equipment or infrastructure are co-used or exchanged</v>
      </c>
      <c r="D152" s="165"/>
      <c r="E152" s="165"/>
      <c r="F152" s="165"/>
      <c r="G152" s="165"/>
      <c r="H152" s="114" t="str">
        <f>HLOOKUP($B152,hidden_charts!$C$4:$Z$7,2,0)</f>
        <v>N/A</v>
      </c>
      <c r="I152" s="92"/>
    </row>
    <row r="153" spans="1:9"/>
    <row r="154" spans="1:9"/>
    <row r="155" spans="1:9" ht="18.75">
      <c r="B155" s="67" t="s">
        <v>67</v>
      </c>
      <c r="C155" s="68"/>
      <c r="D155" s="68"/>
      <c r="E155" s="68"/>
      <c r="F155" s="68"/>
      <c r="G155" s="68"/>
      <c r="H155" s="68"/>
    </row>
    <row r="156" spans="1:9"/>
    <row r="157" spans="1:9">
      <c r="B157" s="24" t="s">
        <v>68</v>
      </c>
      <c r="C157" s="162" t="s">
        <v>69</v>
      </c>
      <c r="D157" s="162"/>
      <c r="E157" s="162"/>
      <c r="F157" s="162"/>
      <c r="G157" s="162"/>
      <c r="H157" s="162"/>
    </row>
    <row r="158" spans="1:9" s="69" customFormat="1" ht="29.85" customHeight="1">
      <c r="A158" s="71"/>
      <c r="B158" s="112" t="s">
        <v>16</v>
      </c>
      <c r="C158" s="163" t="str">
        <f>IFERROR(VLOOKUP(B158,QUESTIONS_DATA,2,0),"")</f>
        <v>We have set and published environmental and/or social goals for our company</v>
      </c>
      <c r="D158" s="163"/>
      <c r="E158" s="163"/>
      <c r="F158" s="163"/>
      <c r="G158" s="163"/>
      <c r="H158" s="164"/>
    </row>
    <row r="159" spans="1:9" ht="2.85" customHeight="1">
      <c r="C159" s="28"/>
      <c r="D159" s="28"/>
      <c r="E159" s="28"/>
      <c r="F159" s="28"/>
      <c r="G159" s="28"/>
      <c r="H159" s="28"/>
    </row>
    <row r="160" spans="1:9" s="69" customFormat="1" ht="29.85" customHeight="1">
      <c r="A160" s="71"/>
      <c r="B160" s="112" t="s">
        <v>23</v>
      </c>
      <c r="C160" s="163" t="str">
        <f>IFERROR(VLOOKUP(B160,QUESTIONS_DATA,2,0),"")</f>
        <v>We check our suppliers’ compliance to sustainability principles and take sustainability criteria into consideration in procurement/purchase decisions</v>
      </c>
      <c r="D160" s="163"/>
      <c r="E160" s="163"/>
      <c r="F160" s="163"/>
      <c r="G160" s="163"/>
      <c r="H160" s="164"/>
    </row>
    <row r="161" spans="1:9" ht="2.85" customHeight="1">
      <c r="C161" s="28"/>
      <c r="D161" s="28"/>
      <c r="E161" s="28"/>
      <c r="F161" s="28"/>
      <c r="G161" s="28"/>
      <c r="H161" s="28"/>
    </row>
    <row r="162" spans="1:9" s="69" customFormat="1" ht="29.85" customHeight="1">
      <c r="A162" s="71"/>
      <c r="B162" s="112" t="s">
        <v>29</v>
      </c>
      <c r="C162" s="163" t="str">
        <f>IFERROR(VLOOKUP(B162,QUESTIONS_DATA,2,0),"")</f>
        <v>We have decreased dependency on imported raw materials</v>
      </c>
      <c r="D162" s="163"/>
      <c r="E162" s="163"/>
      <c r="F162" s="163"/>
      <c r="G162" s="163"/>
      <c r="H162" s="164"/>
    </row>
    <row r="163" spans="1:9">
      <c r="I163" s="69"/>
    </row>
    <row r="164" spans="1:9" ht="18.75">
      <c r="B164" s="67" t="s">
        <v>71</v>
      </c>
      <c r="C164" s="68"/>
      <c r="D164" s="68"/>
      <c r="E164" s="68"/>
      <c r="F164" s="68"/>
      <c r="G164" s="68"/>
      <c r="H164" s="68"/>
      <c r="I164" s="69"/>
    </row>
    <row r="165" spans="1:9">
      <c r="I165" s="69"/>
    </row>
    <row r="166" spans="1:9">
      <c r="B166" s="24" t="s">
        <v>68</v>
      </c>
      <c r="C166" s="167" t="s">
        <v>72</v>
      </c>
      <c r="D166" s="167"/>
      <c r="E166" s="167"/>
      <c r="F166" s="167"/>
      <c r="G166" s="167"/>
      <c r="H166" s="167"/>
    </row>
    <row r="167" spans="1:9" s="69" customFormat="1" ht="37.9" customHeight="1">
      <c r="A167" s="71"/>
      <c r="B167" s="112" t="s">
        <v>20</v>
      </c>
      <c r="C167" s="163" t="str">
        <f>IFERROR(VLOOKUP(B167,QUESTIONS_DATA,2,0),"")</f>
        <v>We communicate about our sustainability performance (using networks, social platforms, other communication means)</v>
      </c>
      <c r="D167" s="163"/>
      <c r="E167" s="163"/>
      <c r="F167" s="163"/>
      <c r="G167" s="163"/>
      <c r="H167" s="164"/>
    </row>
    <row r="168" spans="1:9" ht="162.94999999999999" customHeight="1">
      <c r="B168" s="70"/>
      <c r="C168" s="168" t="str">
        <f>IFERROR(VLOOKUP(B167,QUESTIONS_DATA,3,0),"")</f>
        <v>Communication is a supporting tool to engage and raise awareness throughout the value chain about the benefits of a shift towards a more sustainable economy and to publicise the actions of the company's strategy. Companies that are already implementing design, production and reuse processes in their business and operating models should strategically incorporate them into their corporate communication policy.</v>
      </c>
      <c r="D168" s="168"/>
      <c r="E168" s="168"/>
      <c r="F168" s="168"/>
      <c r="G168" s="168"/>
      <c r="H168" s="169"/>
      <c r="I168" s="69"/>
    </row>
    <row r="169" spans="1:9" ht="2.85" customHeight="1">
      <c r="C169" s="28"/>
      <c r="D169" s="28"/>
      <c r="E169" s="28"/>
      <c r="F169" s="28"/>
      <c r="G169" s="28"/>
      <c r="H169" s="28"/>
    </row>
    <row r="170" spans="1:9" s="69" customFormat="1" ht="37.9" customHeight="1">
      <c r="A170" s="71"/>
      <c r="B170" s="112"/>
      <c r="C170" s="163" t="str">
        <f>IFERROR(VLOOKUP(B170,QUESTIONS_DATA,2,0),"")</f>
        <v/>
      </c>
      <c r="D170" s="163"/>
      <c r="E170" s="163"/>
      <c r="F170" s="163"/>
      <c r="G170" s="163"/>
      <c r="H170" s="164"/>
    </row>
    <row r="171" spans="1:9" ht="162.94999999999999" customHeight="1">
      <c r="B171" s="70"/>
      <c r="C171" s="168" t="str">
        <f>IFERROR(VLOOKUP(B170,QUESTIONS_DATA,3,0),"")</f>
        <v/>
      </c>
      <c r="D171" s="168"/>
      <c r="E171" s="168"/>
      <c r="F171" s="168"/>
      <c r="G171" s="168"/>
      <c r="H171" s="169"/>
      <c r="I171" s="69"/>
    </row>
    <row r="172" spans="1:9" ht="2.85" customHeight="1">
      <c r="C172" s="28"/>
      <c r="D172" s="28"/>
      <c r="E172" s="28"/>
      <c r="F172" s="28"/>
      <c r="G172" s="28"/>
      <c r="H172" s="28"/>
    </row>
    <row r="173" spans="1:9" s="69" customFormat="1" ht="37.9" customHeight="1">
      <c r="A173" s="71"/>
      <c r="B173" s="112"/>
      <c r="C173" s="163" t="str">
        <f>IFERROR(VLOOKUP(B173,QUESTIONS_DATA,2,0),"")</f>
        <v/>
      </c>
      <c r="D173" s="163"/>
      <c r="E173" s="163"/>
      <c r="F173" s="163"/>
      <c r="G173" s="163"/>
      <c r="H173" s="164"/>
    </row>
    <row r="174" spans="1:9" ht="162.94999999999999" customHeight="1">
      <c r="B174" s="70"/>
      <c r="C174" s="168" t="str">
        <f>IFERROR(VLOOKUP(B173,QUESTIONS_DATA,3,0),"")</f>
        <v/>
      </c>
      <c r="D174" s="168"/>
      <c r="E174" s="168"/>
      <c r="F174" s="168"/>
      <c r="G174" s="168"/>
      <c r="H174" s="169"/>
      <c r="I174" s="69"/>
    </row>
    <row r="175" spans="1:9">
      <c r="I175" s="69"/>
    </row>
    <row r="176" spans="1:9"/>
    <row r="177" spans="1:8" ht="18.75">
      <c r="B177" s="67" t="s">
        <v>70</v>
      </c>
      <c r="C177" s="68"/>
      <c r="D177" s="68"/>
      <c r="E177" s="68"/>
      <c r="F177" s="68"/>
      <c r="G177" s="68"/>
      <c r="H177" s="68"/>
    </row>
    <row r="178" spans="1:8"/>
    <row r="179" spans="1:8" ht="409.6" customHeight="1">
      <c r="A179" s="71"/>
      <c r="B179" s="166" t="s">
        <v>236</v>
      </c>
      <c r="C179" s="166"/>
      <c r="D179" s="166"/>
      <c r="E179" s="166"/>
      <c r="F179" s="166"/>
      <c r="G179" s="166"/>
      <c r="H179" s="166"/>
    </row>
    <row r="180" spans="1:8"/>
    <row r="181" spans="1:8"/>
    <row r="182" spans="1:8"/>
  </sheetData>
  <mergeCells count="55">
    <mergeCell ref="C43:H43"/>
    <mergeCell ref="C44:H44"/>
    <mergeCell ref="B39:H39"/>
    <mergeCell ref="B38:H38"/>
    <mergeCell ref="C40:H40"/>
    <mergeCell ref="C41:H41"/>
    <mergeCell ref="C42:H42"/>
    <mergeCell ref="B179:H179"/>
    <mergeCell ref="C166:H166"/>
    <mergeCell ref="C167:H167"/>
    <mergeCell ref="C168:H168"/>
    <mergeCell ref="C170:H170"/>
    <mergeCell ref="C171:H171"/>
    <mergeCell ref="C173:H173"/>
    <mergeCell ref="C174:H174"/>
    <mergeCell ref="C157:H157"/>
    <mergeCell ref="C158:H158"/>
    <mergeCell ref="C160:H160"/>
    <mergeCell ref="C162:H162"/>
    <mergeCell ref="C151:G151"/>
    <mergeCell ref="C152:G152"/>
    <mergeCell ref="B48:E48"/>
    <mergeCell ref="B50:G50"/>
    <mergeCell ref="B128:C128"/>
    <mergeCell ref="B127:H127"/>
    <mergeCell ref="B55:H55"/>
    <mergeCell ref="B63:H63"/>
    <mergeCell ref="B51:E51"/>
    <mergeCell ref="B52:E52"/>
    <mergeCell ref="B53:E53"/>
    <mergeCell ref="F51:G51"/>
    <mergeCell ref="F52:G52"/>
    <mergeCell ref="F53:G53"/>
    <mergeCell ref="C146:G146"/>
    <mergeCell ref="C147:G147"/>
    <mergeCell ref="C148:G148"/>
    <mergeCell ref="C149:G149"/>
    <mergeCell ref="C150:G150"/>
    <mergeCell ref="C134:G134"/>
    <mergeCell ref="C135:G135"/>
    <mergeCell ref="C136:G136"/>
    <mergeCell ref="C137:G137"/>
    <mergeCell ref="C145:G145"/>
    <mergeCell ref="C140:G140"/>
    <mergeCell ref="C141:G141"/>
    <mergeCell ref="C142:G142"/>
    <mergeCell ref="C143:G143"/>
    <mergeCell ref="C144:G144"/>
    <mergeCell ref="C138:G138"/>
    <mergeCell ref="C139:G139"/>
    <mergeCell ref="C129:G129"/>
    <mergeCell ref="C130:G130"/>
    <mergeCell ref="C131:G131"/>
    <mergeCell ref="C132:G132"/>
    <mergeCell ref="C133:G133"/>
  </mergeCells>
  <phoneticPr fontId="7" type="noConversion"/>
  <conditionalFormatting sqref="H57:H61">
    <cfRule type="cellIs" dxfId="7" priority="6" operator="lessThan">
      <formula>1.5</formula>
    </cfRule>
  </conditionalFormatting>
  <conditionalFormatting sqref="H129:H152">
    <cfRule type="cellIs" dxfId="6" priority="1" operator="equal">
      <formula>2</formula>
    </cfRule>
    <cfRule type="cellIs" dxfId="5" priority="2" operator="equal">
      <formula>3</formula>
    </cfRule>
    <cfRule type="cellIs" dxfId="4" priority="3" operator="equal">
      <formula>1</formula>
    </cfRule>
    <cfRule type="cellIs" dxfId="3" priority="4" operator="equal">
      <formula>"N/A"</formula>
    </cfRule>
    <cfRule type="cellIs" dxfId="2" priority="5" operator="equal">
      <formula>0</formula>
    </cfRule>
  </conditionalFormatting>
  <pageMargins left="0.70866141732283472" right="0.70866141732283472" top="0.74803149606299213" bottom="0.74803149606299213" header="0.31496062992125984" footer="0.31496062992125984"/>
  <pageSetup paperSize="9" scale="80" fitToHeight="0" orientation="portrait" r:id="rId1"/>
  <rowBreaks count="5" manualBreakCount="5">
    <brk id="44" max="8" man="1"/>
    <brk id="84" max="8" man="1"/>
    <brk id="125" max="8" man="1"/>
    <brk id="153" max="8" man="1"/>
    <brk id="175" max="8" man="1"/>
  </rowBreaks>
  <colBreaks count="1" manualBreakCount="1">
    <brk id="8" max="180" man="1"/>
  </colBreaks>
  <drawing r:id="rId2"/>
  <extLst>
    <ext xmlns:x14="http://schemas.microsoft.com/office/spreadsheetml/2009/9/main" uri="{CCE6A557-97BC-4b89-ADB6-D9C93CAAB3DF}">
      <x14:dataValidations xmlns:xm="http://schemas.microsoft.com/office/excel/2006/main" count="2">
        <x14:dataValidation type="list" showInputMessage="1" showErrorMessage="1">
          <x14:formula1>
            <xm:f>_xlfn.ANCHORARRAY(hidden_charts!$AA$8)</xm:f>
          </x14:formula1>
          <xm:sqref>E5</xm:sqref>
        </x14:dataValidation>
        <x14:dataValidation type="list" allowBlank="1" showInputMessage="1" showErrorMessage="1">
          <x14:formula1>
            <xm:f>hidden1!$C$9:$C$32</xm:f>
          </x14:formula1>
          <xm:sqref>B158 B173 B170 B167 B162 B160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8"/>
  <sheetViews>
    <sheetView topLeftCell="B1" zoomScale="70" zoomScaleNormal="70" workbookViewId="0">
      <selection activeCell="G4" sqref="G4"/>
    </sheetView>
  </sheetViews>
  <sheetFormatPr baseColWidth="10" defaultColWidth="9" defaultRowHeight="12.75"/>
  <cols>
    <col min="1" max="1" width="16.5703125" style="6" bestFit="1" customWidth="1"/>
    <col min="2" max="2" width="58.28515625" style="6" bestFit="1" customWidth="1"/>
    <col min="3" max="3" width="9" style="5"/>
    <col min="4" max="4" width="77.42578125" style="6" customWidth="1"/>
    <col min="5" max="6" width="69.28515625" style="4" customWidth="1"/>
    <col min="7" max="16384" width="9" style="3"/>
  </cols>
  <sheetData>
    <row r="1" spans="1:7">
      <c r="A1" s="8" t="s">
        <v>73</v>
      </c>
      <c r="B1" s="9"/>
      <c r="C1" s="10"/>
      <c r="D1" s="9"/>
      <c r="E1" s="7"/>
      <c r="F1" s="7"/>
    </row>
    <row r="2" spans="1:7">
      <c r="B2" s="11">
        <v>0</v>
      </c>
      <c r="C2" s="5" t="s">
        <v>52</v>
      </c>
    </row>
    <row r="3" spans="1:7">
      <c r="B3" s="11">
        <v>1</v>
      </c>
      <c r="C3" s="5" t="s">
        <v>53</v>
      </c>
    </row>
    <row r="4" spans="1:7">
      <c r="B4" s="11">
        <v>2</v>
      </c>
      <c r="C4" s="5" t="s">
        <v>54</v>
      </c>
    </row>
    <row r="5" spans="1:7">
      <c r="B5" s="11">
        <v>3</v>
      </c>
      <c r="C5" s="5" t="s">
        <v>55</v>
      </c>
    </row>
    <row r="6" spans="1:7">
      <c r="B6" s="11" t="s">
        <v>48</v>
      </c>
      <c r="C6" s="5" t="s">
        <v>56</v>
      </c>
    </row>
    <row r="8" spans="1:7">
      <c r="A8" s="8" t="s">
        <v>74</v>
      </c>
      <c r="B8" s="9"/>
      <c r="C8" s="12"/>
      <c r="D8" s="9"/>
      <c r="E8" s="7"/>
      <c r="F8" s="7"/>
    </row>
    <row r="9" spans="1:7" ht="102">
      <c r="A9" s="15" t="s">
        <v>173</v>
      </c>
      <c r="B9" s="13" t="s">
        <v>173</v>
      </c>
      <c r="C9" s="5" t="s">
        <v>16</v>
      </c>
      <c r="D9" s="11" t="s">
        <v>79</v>
      </c>
      <c r="E9" s="4" t="s">
        <v>80</v>
      </c>
      <c r="F9" s="4" t="str">
        <f>"DESCRIPTIVE STRENGHTS POINTS ARE TO BE WRITTEN FOR "&amp;CHAR(10)&amp;C9&amp;" - "&amp;D9</f>
        <v>DESCRIPTIVE STRENGHTS POINTS ARE TO BE WRITTEN FOR 
Q.1 - We have set and published environmental and/or social goals for our company</v>
      </c>
      <c r="G9" s="61"/>
    </row>
    <row r="10" spans="1:7" ht="114.75">
      <c r="A10" s="15" t="s">
        <v>173</v>
      </c>
      <c r="B10" s="14" t="s">
        <v>210</v>
      </c>
      <c r="C10" s="5" t="s">
        <v>17</v>
      </c>
      <c r="D10" s="11" t="s">
        <v>77</v>
      </c>
      <c r="E10" s="4" t="s">
        <v>78</v>
      </c>
      <c r="F10" s="4" t="str">
        <f t="shared" ref="F10:F32" si="0">"DESCRIPTIVE STRENGHTS POINTS ARE TO BE WRITTEN FOR "&amp;CHAR(10)&amp;C10&amp;" - "&amp;D10</f>
        <v>DESCRIPTIVE STRENGHTS POINTS ARE TO BE WRITTEN FOR 
Q.2 - We measure the environmental footprint of our production / service provision</v>
      </c>
    </row>
    <row r="11" spans="1:7" ht="76.5">
      <c r="A11" s="15" t="s">
        <v>173</v>
      </c>
      <c r="B11" s="13" t="s">
        <v>173</v>
      </c>
      <c r="C11" s="5" t="s">
        <v>18</v>
      </c>
      <c r="D11" s="11" t="s">
        <v>75</v>
      </c>
      <c r="E11" s="4" t="s">
        <v>76</v>
      </c>
      <c r="F11" s="4" t="str">
        <f t="shared" si="0"/>
        <v>DESCRIPTIVE STRENGHTS POINTS ARE TO BE WRITTEN FOR 
Q.3 - Our management team is interested in a transition towards circularity</v>
      </c>
    </row>
    <row r="12" spans="1:7" ht="102">
      <c r="A12" s="15" t="s">
        <v>173</v>
      </c>
      <c r="B12" s="13" t="s">
        <v>173</v>
      </c>
      <c r="C12" s="5" t="s">
        <v>19</v>
      </c>
      <c r="D12" s="11" t="s">
        <v>176</v>
      </c>
      <c r="E12" s="4" t="s">
        <v>82</v>
      </c>
      <c r="F12" s="4" t="str">
        <f t="shared" si="0"/>
        <v>DESCRIPTIVE STRENGHTS POINTS ARE TO BE WRITTEN FOR 
Q.4 - Our staff has competences or received training/guidance regarding circular economy</v>
      </c>
    </row>
    <row r="13" spans="1:7" ht="76.5">
      <c r="A13" s="15" t="s">
        <v>173</v>
      </c>
      <c r="B13" s="13" t="s">
        <v>173</v>
      </c>
      <c r="C13" s="5" t="s">
        <v>20</v>
      </c>
      <c r="D13" s="11" t="s">
        <v>177</v>
      </c>
      <c r="E13" s="4" t="s">
        <v>81</v>
      </c>
      <c r="F13" s="4" t="str">
        <f t="shared" si="0"/>
        <v>DESCRIPTIVE STRENGHTS POINTS ARE TO BE WRITTEN FOR 
Q.5 - We communicate about our sustainability performance (using networks, social platforms, other communication means)</v>
      </c>
    </row>
    <row r="14" spans="1:7" ht="102">
      <c r="A14" s="15" t="s">
        <v>173</v>
      </c>
      <c r="B14" s="13" t="s">
        <v>173</v>
      </c>
      <c r="C14" s="5" t="s">
        <v>21</v>
      </c>
      <c r="D14" s="11" t="s">
        <v>83</v>
      </c>
      <c r="E14" s="4" t="s">
        <v>84</v>
      </c>
      <c r="F14" s="4" t="str">
        <f t="shared" si="0"/>
        <v>DESCRIPTIVE STRENGHTS POINTS ARE TO BE WRITTEN FOR 
Q.6 - We are aware about current and upcoming regulations regarding sustainability applicable to our business</v>
      </c>
    </row>
    <row r="15" spans="1:7" ht="178.5">
      <c r="A15" s="15" t="s">
        <v>173</v>
      </c>
      <c r="B15" s="14" t="s">
        <v>210</v>
      </c>
      <c r="C15" s="5" t="s">
        <v>22</v>
      </c>
      <c r="D15" s="11" t="s">
        <v>178</v>
      </c>
      <c r="E15" s="4" t="s">
        <v>191</v>
      </c>
      <c r="F15" s="4" t="str">
        <f t="shared" si="0"/>
        <v>DESCRIPTIVE STRENGHTS POINTS ARE TO BE WRITTEN FOR 
Q.7 - We know our stakeholders' (customers, contractors) expectations regarding sustainability </v>
      </c>
    </row>
    <row r="16" spans="1:7" ht="102">
      <c r="A16" s="15" t="s">
        <v>173</v>
      </c>
      <c r="B16" s="18" t="s">
        <v>211</v>
      </c>
      <c r="C16" s="5" t="s">
        <v>23</v>
      </c>
      <c r="D16" s="11" t="s">
        <v>179</v>
      </c>
      <c r="E16" s="4" t="s">
        <v>85</v>
      </c>
      <c r="F16" s="4" t="str">
        <f t="shared" si="0"/>
        <v>DESCRIPTIVE STRENGHTS POINTS ARE TO BE WRITTEN FOR 
Q.8 - We check our suppliers’ compliance to sustainability principles and take sustainability criteria into consideration in procurement/purchase decisions</v>
      </c>
    </row>
    <row r="17" spans="1:6" ht="127.5">
      <c r="A17" s="15" t="s">
        <v>173</v>
      </c>
      <c r="B17" s="19" t="s">
        <v>212</v>
      </c>
      <c r="C17" s="5" t="s">
        <v>24</v>
      </c>
      <c r="D17" s="11" t="s">
        <v>230</v>
      </c>
      <c r="E17" s="4" t="s">
        <v>87</v>
      </c>
      <c r="F17" s="4" t="str">
        <f t="shared" si="0"/>
        <v>DESCRIPTIVE STRENGHTS POINTS ARE TO BE WRITTEN FOR 
Q.9 - We cooperate with partners that contribute to the circularisation of our products/services along the value chain</v>
      </c>
    </row>
    <row r="18" spans="1:6" ht="76.5">
      <c r="A18" s="16" t="s">
        <v>174</v>
      </c>
      <c r="B18" s="14" t="s">
        <v>210</v>
      </c>
      <c r="C18" s="5" t="s">
        <v>25</v>
      </c>
      <c r="D18" s="11" t="s">
        <v>180</v>
      </c>
      <c r="E18" s="4" t="s">
        <v>86</v>
      </c>
      <c r="F18" s="4" t="str">
        <f t="shared" si="0"/>
        <v>DESCRIPTIVE STRENGHTS POINTS ARE TO BE WRITTEN FOR 
Q.10 - We monitor the circular economy best practices in our sector for inspiration in order to utilise it</v>
      </c>
    </row>
    <row r="19" spans="1:6" ht="127.5">
      <c r="A19" s="16" t="s">
        <v>174</v>
      </c>
      <c r="B19" s="14" t="s">
        <v>210</v>
      </c>
      <c r="C19" s="5" t="s">
        <v>26</v>
      </c>
      <c r="D19" s="11" t="s">
        <v>88</v>
      </c>
      <c r="E19" s="4" t="s">
        <v>89</v>
      </c>
      <c r="F19" s="4" t="str">
        <f t="shared" si="0"/>
        <v>DESCRIPTIVE STRENGHTS POINTS ARE TO BE WRITTEN FOR 
Q.11 - We have mapped inefficiencies of our current business model that can be addressed by circular economy strategies</v>
      </c>
    </row>
    <row r="20" spans="1:6" ht="89.25">
      <c r="A20" s="16" t="s">
        <v>174</v>
      </c>
      <c r="B20" s="17" t="s">
        <v>213</v>
      </c>
      <c r="C20" s="5" t="s">
        <v>27</v>
      </c>
      <c r="D20" s="11" t="s">
        <v>181</v>
      </c>
      <c r="E20" s="4" t="s">
        <v>192</v>
      </c>
      <c r="F20" s="4" t="str">
        <f t="shared" si="0"/>
        <v>DESCRIPTIVE STRENGHTS POINTS ARE TO BE WRITTEN FOR 
Q.12 - We take measures to reduce our energy and material consumption</v>
      </c>
    </row>
    <row r="21" spans="1:6" ht="114.75">
      <c r="A21" s="16" t="s">
        <v>174</v>
      </c>
      <c r="B21" s="17" t="s">
        <v>213</v>
      </c>
      <c r="C21" s="5" t="s">
        <v>28</v>
      </c>
      <c r="D21" s="11" t="s">
        <v>90</v>
      </c>
      <c r="E21" s="4" t="s">
        <v>193</v>
      </c>
      <c r="F21" s="4" t="str">
        <f t="shared" si="0"/>
        <v>DESCRIPTIVE STRENGHTS POINTS ARE TO BE WRITTEN FOR 
Q.13 - We are using renewable energy sources</v>
      </c>
    </row>
    <row r="22" spans="1:6" ht="76.5">
      <c r="A22" s="16" t="s">
        <v>174</v>
      </c>
      <c r="B22" s="17" t="s">
        <v>213</v>
      </c>
      <c r="C22" s="5" t="s">
        <v>29</v>
      </c>
      <c r="D22" s="11" t="s">
        <v>91</v>
      </c>
      <c r="E22" s="4" t="s">
        <v>92</v>
      </c>
      <c r="F22" s="4" t="str">
        <f t="shared" si="0"/>
        <v>DESCRIPTIVE STRENGHTS POINTS ARE TO BE WRITTEN FOR 
Q.14 - We have decreased dependency on imported raw materials</v>
      </c>
    </row>
    <row r="23" spans="1:6" ht="127.5">
      <c r="A23" s="16" t="s">
        <v>174</v>
      </c>
      <c r="B23" s="18" t="s">
        <v>211</v>
      </c>
      <c r="C23" s="5" t="s">
        <v>30</v>
      </c>
      <c r="D23" s="11" t="s">
        <v>182</v>
      </c>
      <c r="E23" s="4" t="s">
        <v>93</v>
      </c>
      <c r="F23" s="4" t="str">
        <f t="shared" si="0"/>
        <v>DESCRIPTIVE STRENGHTS POINTS ARE TO BE WRITTEN FOR 
Q.15 - We prioritise the use of circular materials (bio-based, recycled, etc.)</v>
      </c>
    </row>
    <row r="24" spans="1:6" ht="140.25">
      <c r="A24" s="16" t="s">
        <v>174</v>
      </c>
      <c r="B24" s="14" t="s">
        <v>210</v>
      </c>
      <c r="C24" s="5" t="s">
        <v>31</v>
      </c>
      <c r="D24" s="11" t="s">
        <v>183</v>
      </c>
      <c r="E24" s="4" t="s">
        <v>194</v>
      </c>
      <c r="F24" s="4" t="str">
        <f t="shared" si="0"/>
        <v>DESCRIPTIVE STRENGHTS POINTS ARE TO BE WRITTEN FOR 
Q.16 - We are aware about the types of waste we produce and how it could be reduced, valorised or recycled</v>
      </c>
    </row>
    <row r="25" spans="1:6" ht="89.25">
      <c r="A25" s="16" t="s">
        <v>174</v>
      </c>
      <c r="B25" s="18" t="s">
        <v>211</v>
      </c>
      <c r="C25" s="5" t="s">
        <v>32</v>
      </c>
      <c r="D25" s="11" t="s">
        <v>184</v>
      </c>
      <c r="E25" s="4" t="s">
        <v>195</v>
      </c>
      <c r="F25" s="4" t="str">
        <f t="shared" si="0"/>
        <v>DESCRIPTIVE STRENGHTS POINTS ARE TO BE WRITTEN FOR 
Q.17 - We use remanufactured, refurbished or repaired parts/components</v>
      </c>
    </row>
    <row r="26" spans="1:6" ht="38.25">
      <c r="A26" s="16" t="s">
        <v>174</v>
      </c>
      <c r="B26" s="17" t="s">
        <v>213</v>
      </c>
      <c r="C26" s="5" t="s">
        <v>33</v>
      </c>
      <c r="D26" s="11" t="s">
        <v>94</v>
      </c>
      <c r="E26" s="4" t="s">
        <v>196</v>
      </c>
      <c r="F26" s="4" t="str">
        <f t="shared" si="0"/>
        <v>DESCRIPTIVE STRENGHTS POINTS ARE TO BE WRITTEN FOR 
Q.18 - We consider ecological aspects with regards to packaging</v>
      </c>
    </row>
    <row r="27" spans="1:6" ht="63.75">
      <c r="A27" s="16" t="s">
        <v>174</v>
      </c>
      <c r="B27" s="18" t="s">
        <v>211</v>
      </c>
      <c r="C27" s="5" t="s">
        <v>34</v>
      </c>
      <c r="D27" s="11" t="s">
        <v>185</v>
      </c>
      <c r="E27" s="4" t="s">
        <v>95</v>
      </c>
      <c r="F27" s="4" t="str">
        <f t="shared" si="0"/>
        <v>DESCRIPTIVE STRENGHTS POINTS ARE TO BE WRITTEN FOR 
Q.19 - Our product is easily repairable (either by us, the user or a service provider)</v>
      </c>
    </row>
    <row r="28" spans="1:6" ht="51">
      <c r="A28" s="16" t="s">
        <v>174</v>
      </c>
      <c r="B28" s="19" t="s">
        <v>212</v>
      </c>
      <c r="C28" s="5" t="s">
        <v>35</v>
      </c>
      <c r="D28" s="11" t="s">
        <v>186</v>
      </c>
      <c r="E28" s="4" t="s">
        <v>197</v>
      </c>
      <c r="F28" s="4" t="str">
        <f t="shared" si="0"/>
        <v>DESCRIPTIVE STRENGHTS POINTS ARE TO BE WRITTEN FOR 
Q.20 - We offer/are users of a maintenance/repair/upgrade services to extend product life time</v>
      </c>
    </row>
    <row r="29" spans="1:6" ht="51">
      <c r="A29" s="16" t="s">
        <v>174</v>
      </c>
      <c r="B29" s="19" t="s">
        <v>212</v>
      </c>
      <c r="C29" s="5" t="s">
        <v>36</v>
      </c>
      <c r="D29" s="11" t="s">
        <v>187</v>
      </c>
      <c r="E29" s="4" t="s">
        <v>96</v>
      </c>
      <c r="F29" s="4" t="str">
        <f t="shared" si="0"/>
        <v>DESCRIPTIVE STRENGHTS POINTS ARE TO BE WRITTEN FOR 
Q.21 - Our products can be returned and/or refurbished/remanufactured</v>
      </c>
    </row>
    <row r="30" spans="1:6" ht="51">
      <c r="A30" s="16" t="s">
        <v>174</v>
      </c>
      <c r="B30" s="17" t="s">
        <v>213</v>
      </c>
      <c r="C30" s="5" t="s">
        <v>37</v>
      </c>
      <c r="D30" s="11" t="s">
        <v>188</v>
      </c>
      <c r="E30" s="4" t="s">
        <v>97</v>
      </c>
      <c r="F30" s="4" t="str">
        <f t="shared" si="0"/>
        <v>DESCRIPTIVE STRENGHTS POINTS ARE TO BE WRITTEN FOR 
Q.22 - We provide information to consumers on the best disposal way of our product</v>
      </c>
    </row>
    <row r="31" spans="1:6" ht="76.5">
      <c r="A31" s="16" t="s">
        <v>174</v>
      </c>
      <c r="B31" s="19" t="s">
        <v>212</v>
      </c>
      <c r="C31" s="5" t="s">
        <v>38</v>
      </c>
      <c r="D31" s="11" t="s">
        <v>189</v>
      </c>
      <c r="E31" s="4" t="s">
        <v>198</v>
      </c>
      <c r="F31" s="4" t="str">
        <f t="shared" si="0"/>
        <v>DESCRIPTIVE STRENGHTS POINTS ARE TO BE WRITTEN FOR 
Q.23 - We offer/utilise product as a service (leasing, renting, pay-per-use, other types of “product access” vs. ownership, etc.)</v>
      </c>
    </row>
    <row r="32" spans="1:6" ht="127.5">
      <c r="A32" s="16" t="s">
        <v>174</v>
      </c>
      <c r="B32" s="19" t="s">
        <v>212</v>
      </c>
      <c r="C32" s="5" t="s">
        <v>39</v>
      </c>
      <c r="D32" s="11" t="s">
        <v>190</v>
      </c>
      <c r="E32" s="4" t="s">
        <v>199</v>
      </c>
      <c r="F32" s="4" t="str">
        <f t="shared" si="0"/>
        <v>DESCRIPTIVE STRENGHTS POINTS ARE TO BE WRITTEN FOR 
Q.24 - We offer/utilise a sharing/collaborative models where products, equipment or infrastructure are co-used or exchanged</v>
      </c>
    </row>
    <row r="35" spans="1:7">
      <c r="A35" s="8" t="s">
        <v>98</v>
      </c>
      <c r="B35" s="9"/>
      <c r="C35" s="10"/>
      <c r="D35" s="9"/>
      <c r="E35" s="7"/>
      <c r="F35" s="7"/>
    </row>
    <row r="36" spans="1:7">
      <c r="A36" s="6" t="s">
        <v>41</v>
      </c>
    </row>
    <row r="37" spans="1:7" s="5" customFormat="1" ht="25.35" customHeight="1">
      <c r="A37" s="136">
        <v>0</v>
      </c>
      <c r="B37" s="137" t="s">
        <v>57</v>
      </c>
      <c r="C37" s="137" t="s">
        <v>205</v>
      </c>
      <c r="D37" s="138" t="s">
        <v>216</v>
      </c>
      <c r="E37" s="138" t="s">
        <v>224</v>
      </c>
      <c r="F37" s="147" t="s">
        <v>228</v>
      </c>
      <c r="G37" s="6"/>
    </row>
    <row r="38" spans="1:7" s="5" customFormat="1" ht="25.35" customHeight="1">
      <c r="A38" s="136">
        <v>0</v>
      </c>
      <c r="B38" s="137" t="s">
        <v>57</v>
      </c>
      <c r="C38" s="137"/>
      <c r="D38" s="138" t="s">
        <v>215</v>
      </c>
      <c r="E38" s="138" t="s">
        <v>232</v>
      </c>
      <c r="F38" s="147" t="s">
        <v>231</v>
      </c>
      <c r="G38" s="6"/>
    </row>
    <row r="39" spans="1:7" s="5" customFormat="1" ht="25.35" customHeight="1">
      <c r="A39" s="136">
        <v>0</v>
      </c>
      <c r="B39" s="137" t="s">
        <v>57</v>
      </c>
      <c r="C39" s="137"/>
      <c r="D39" s="138" t="s">
        <v>218</v>
      </c>
      <c r="E39" s="138" t="s">
        <v>223</v>
      </c>
      <c r="F39" s="138" t="s">
        <v>217</v>
      </c>
      <c r="G39" s="6"/>
    </row>
    <row r="40" spans="1:7" s="5" customFormat="1" ht="25.35" customHeight="1">
      <c r="A40" s="139">
        <v>19</v>
      </c>
      <c r="B40" s="140" t="s">
        <v>58</v>
      </c>
      <c r="C40" s="139" t="s">
        <v>214</v>
      </c>
      <c r="D40" s="141" t="s">
        <v>219</v>
      </c>
      <c r="E40" s="141" t="s">
        <v>224</v>
      </c>
      <c r="F40" s="147" t="s">
        <v>228</v>
      </c>
      <c r="G40" s="6"/>
    </row>
    <row r="41" spans="1:7" s="5" customFormat="1" ht="25.35" customHeight="1">
      <c r="A41" s="139">
        <v>19</v>
      </c>
      <c r="B41" s="140" t="s">
        <v>58</v>
      </c>
      <c r="C41" s="139" t="s">
        <v>214</v>
      </c>
      <c r="D41" s="141" t="s">
        <v>218</v>
      </c>
      <c r="E41" s="141" t="s">
        <v>223</v>
      </c>
      <c r="F41" s="141" t="s">
        <v>217</v>
      </c>
      <c r="G41" s="6"/>
    </row>
    <row r="42" spans="1:7" s="5" customFormat="1" ht="25.35" customHeight="1">
      <c r="A42" s="139">
        <v>19</v>
      </c>
      <c r="B42" s="140" t="s">
        <v>58</v>
      </c>
      <c r="C42" s="139" t="s">
        <v>214</v>
      </c>
      <c r="D42" s="141" t="s">
        <v>220</v>
      </c>
      <c r="E42" s="141" t="s">
        <v>222</v>
      </c>
      <c r="F42" s="141" t="s">
        <v>221</v>
      </c>
      <c r="G42" s="6"/>
    </row>
    <row r="43" spans="1:7" s="5" customFormat="1" ht="25.35" customHeight="1">
      <c r="A43" s="142">
        <v>37</v>
      </c>
      <c r="B43" s="142" t="s">
        <v>59</v>
      </c>
      <c r="C43" s="142" t="s">
        <v>207</v>
      </c>
      <c r="D43" s="143" t="s">
        <v>218</v>
      </c>
      <c r="E43" s="143" t="s">
        <v>223</v>
      </c>
      <c r="F43" s="143" t="s">
        <v>217</v>
      </c>
      <c r="G43" s="6"/>
    </row>
    <row r="44" spans="1:7" s="5" customFormat="1" ht="25.35" customHeight="1">
      <c r="A44" s="142">
        <v>37</v>
      </c>
      <c r="B44" s="142" t="s">
        <v>59</v>
      </c>
      <c r="C44" s="142" t="s">
        <v>207</v>
      </c>
      <c r="D44" s="143" t="s">
        <v>229</v>
      </c>
      <c r="E44" s="143" t="s">
        <v>222</v>
      </c>
      <c r="F44" s="143" t="s">
        <v>221</v>
      </c>
      <c r="G44" s="6"/>
    </row>
    <row r="45" spans="1:7" s="5" customFormat="1" ht="25.35" customHeight="1">
      <c r="A45" s="142">
        <v>37</v>
      </c>
      <c r="B45" s="142" t="s">
        <v>59</v>
      </c>
      <c r="C45" s="142" t="s">
        <v>207</v>
      </c>
      <c r="D45" s="143" t="s">
        <v>225</v>
      </c>
      <c r="E45" s="143" t="s">
        <v>226</v>
      </c>
      <c r="F45" s="143" t="s">
        <v>227</v>
      </c>
      <c r="G45" s="6"/>
    </row>
    <row r="46" spans="1:7" s="5" customFormat="1" ht="25.35" customHeight="1">
      <c r="A46" s="144">
        <v>55</v>
      </c>
      <c r="B46" s="145" t="s">
        <v>60</v>
      </c>
      <c r="C46" s="144" t="s">
        <v>206</v>
      </c>
      <c r="D46" s="146" t="s">
        <v>218</v>
      </c>
      <c r="E46" s="146" t="s">
        <v>223</v>
      </c>
      <c r="F46" s="146" t="s">
        <v>217</v>
      </c>
      <c r="G46" s="6"/>
    </row>
    <row r="47" spans="1:7" s="5" customFormat="1" ht="25.35" customHeight="1">
      <c r="A47" s="144">
        <v>55</v>
      </c>
      <c r="B47" s="145" t="s">
        <v>60</v>
      </c>
      <c r="C47" s="144" t="s">
        <v>206</v>
      </c>
      <c r="D47" s="146" t="s">
        <v>225</v>
      </c>
      <c r="E47" s="146" t="s">
        <v>226</v>
      </c>
      <c r="F47" s="146" t="s">
        <v>227</v>
      </c>
      <c r="G47" s="6"/>
    </row>
    <row r="48" spans="1:7" s="5" customFormat="1" ht="25.35" customHeight="1">
      <c r="A48" s="144">
        <v>55</v>
      </c>
      <c r="B48" s="145" t="s">
        <v>60</v>
      </c>
      <c r="C48" s="144" t="s">
        <v>206</v>
      </c>
      <c r="D48" s="146" t="s">
        <v>233</v>
      </c>
      <c r="E48" s="146" t="s">
        <v>234</v>
      </c>
      <c r="F48" s="148" t="s">
        <v>235</v>
      </c>
      <c r="G48" s="6"/>
    </row>
    <row r="58" spans="2:3">
      <c r="B58" s="137" t="s">
        <v>57</v>
      </c>
      <c r="C58" s="5">
        <f>MATCH(B58,B37:B48,0)</f>
        <v>1</v>
      </c>
    </row>
  </sheetData>
  <phoneticPr fontId="7" type="noConversion"/>
  <hyperlinks>
    <hyperlink ref="F41" r:id="rId1"/>
    <hyperlink ref="F42" r:id="rId2"/>
    <hyperlink ref="F45" r:id="rId3"/>
    <hyperlink ref="F44" r:id="rId4"/>
    <hyperlink ref="F43" r:id="rId5"/>
    <hyperlink ref="F46" r:id="rId6"/>
    <hyperlink ref="F47" r:id="rId7"/>
    <hyperlink ref="F37" r:id="rId8"/>
    <hyperlink ref="F40" r:id="rId9"/>
    <hyperlink ref="F48" r:id="rId10"/>
    <hyperlink ref="F38" r:id="rId11"/>
  </hyperlinks>
  <pageMargins left="0.7" right="0.7" top="0.75" bottom="0.75" header="0.3" footer="0.3"/>
  <pageSetup paperSize="9" orientation="portrait"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8"/>
  <sheetViews>
    <sheetView zoomScale="70" zoomScaleNormal="70" workbookViewId="0">
      <selection activeCell="E29" sqref="E29:F29"/>
    </sheetView>
  </sheetViews>
  <sheetFormatPr baseColWidth="10" defaultColWidth="8.7109375" defaultRowHeight="15"/>
  <cols>
    <col min="1" max="1" width="40" bestFit="1" customWidth="1"/>
    <col min="2" max="2" width="29.140625" customWidth="1"/>
    <col min="3" max="4" width="5.5703125" customWidth="1"/>
    <col min="5" max="5" width="17.28515625" customWidth="1"/>
    <col min="6" max="6" width="8.42578125" customWidth="1"/>
    <col min="7" max="7" width="3.140625" customWidth="1"/>
    <col min="8" max="8" width="28.42578125" bestFit="1" customWidth="1"/>
  </cols>
  <sheetData>
    <row r="1" spans="1:8">
      <c r="A1" s="8" t="s">
        <v>99</v>
      </c>
      <c r="B1" s="8" t="s">
        <v>100</v>
      </c>
      <c r="E1" s="8" t="s">
        <v>13</v>
      </c>
      <c r="F1" s="8" t="s">
        <v>101</v>
      </c>
      <c r="H1" s="8"/>
    </row>
    <row r="2" spans="1:8">
      <c r="A2" t="s">
        <v>46</v>
      </c>
      <c r="B2" t="str" cm="1">
        <f t="array" ref="B2:B17">_xlfn.UNIQUE(ACT_BSS[main activity group])</f>
        <v>Aerospace &amp; Defence</v>
      </c>
      <c r="E2" t="s">
        <v>102</v>
      </c>
      <c r="F2" t="s">
        <v>103</v>
      </c>
    </row>
    <row r="3" spans="1:8">
      <c r="A3" t="s">
        <v>104</v>
      </c>
      <c r="B3" t="str">
        <v>Agrifood</v>
      </c>
      <c r="E3" t="s">
        <v>105</v>
      </c>
      <c r="F3" t="s">
        <v>106</v>
      </c>
    </row>
    <row r="4" spans="1:8">
      <c r="A4" t="s">
        <v>107</v>
      </c>
      <c r="B4" t="str">
        <v>Construction</v>
      </c>
      <c r="E4" t="s">
        <v>108</v>
      </c>
      <c r="F4" t="s">
        <v>109</v>
      </c>
    </row>
    <row r="5" spans="1:8">
      <c r="A5" t="s">
        <v>110</v>
      </c>
      <c r="B5" t="str">
        <v>Cultural &amp; Creative industries</v>
      </c>
      <c r="E5" t="s">
        <v>111</v>
      </c>
      <c r="F5" t="s">
        <v>112</v>
      </c>
    </row>
    <row r="6" spans="1:8">
      <c r="A6" t="s">
        <v>113</v>
      </c>
      <c r="B6" t="str">
        <v>Digital</v>
      </c>
      <c r="E6" t="s">
        <v>114</v>
      </c>
      <c r="F6" t="s">
        <v>115</v>
      </c>
    </row>
    <row r="7" spans="1:8">
      <c r="A7" t="s">
        <v>116</v>
      </c>
      <c r="B7" t="str">
        <v>Electronics</v>
      </c>
      <c r="E7" t="s">
        <v>117</v>
      </c>
      <c r="F7" t="s">
        <v>118</v>
      </c>
    </row>
    <row r="8" spans="1:8">
      <c r="A8" t="s">
        <v>119</v>
      </c>
      <c r="B8" t="str">
        <v>Energy intensive industries</v>
      </c>
      <c r="E8" t="s">
        <v>120</v>
      </c>
      <c r="F8" t="s">
        <v>121</v>
      </c>
    </row>
    <row r="9" spans="1:8">
      <c r="A9" t="s">
        <v>122</v>
      </c>
      <c r="B9" t="str">
        <v>Health</v>
      </c>
      <c r="E9" t="s">
        <v>123</v>
      </c>
      <c r="F9" t="s">
        <v>124</v>
      </c>
    </row>
    <row r="10" spans="1:8">
      <c r="A10" t="s">
        <v>125</v>
      </c>
      <c r="B10" t="str">
        <v>Mobility, transport, automotive</v>
      </c>
      <c r="E10" t="s">
        <v>126</v>
      </c>
      <c r="F10" t="s">
        <v>127</v>
      </c>
    </row>
    <row r="11" spans="1:8">
      <c r="A11" t="s">
        <v>128</v>
      </c>
      <c r="B11" t="str">
        <v>Proximity, social economy and civil security</v>
      </c>
      <c r="E11" t="s">
        <v>129</v>
      </c>
      <c r="F11" t="s">
        <v>130</v>
      </c>
    </row>
    <row r="12" spans="1:8">
      <c r="A12" t="s">
        <v>131</v>
      </c>
      <c r="B12" t="str">
        <v>Renewables Energies</v>
      </c>
      <c r="E12" t="s">
        <v>132</v>
      </c>
      <c r="F12" t="s">
        <v>133</v>
      </c>
    </row>
    <row r="13" spans="1:8">
      <c r="A13" t="s">
        <v>134</v>
      </c>
      <c r="B13" t="str">
        <v>Retail</v>
      </c>
      <c r="E13" t="s">
        <v>135</v>
      </c>
      <c r="F13" t="s">
        <v>136</v>
      </c>
    </row>
    <row r="14" spans="1:8">
      <c r="A14" t="s">
        <v>137</v>
      </c>
      <c r="B14" t="str">
        <v>Textile</v>
      </c>
      <c r="E14" t="s">
        <v>138</v>
      </c>
      <c r="F14" t="s">
        <v>139</v>
      </c>
    </row>
    <row r="15" spans="1:8">
      <c r="A15" t="s">
        <v>140</v>
      </c>
      <c r="B15" t="str">
        <v>Tourism</v>
      </c>
      <c r="E15" t="s">
        <v>142</v>
      </c>
      <c r="F15" t="s">
        <v>143</v>
      </c>
    </row>
    <row r="16" spans="1:8">
      <c r="A16" t="s">
        <v>141</v>
      </c>
      <c r="B16" t="str">
        <v>Maritime</v>
      </c>
      <c r="E16" t="s">
        <v>47</v>
      </c>
      <c r="F16" t="s">
        <v>144</v>
      </c>
    </row>
    <row r="17" spans="2:6">
      <c r="B17">
        <v>0</v>
      </c>
      <c r="E17" t="s">
        <v>145</v>
      </c>
      <c r="F17" t="s">
        <v>146</v>
      </c>
    </row>
    <row r="18" spans="2:6">
      <c r="E18" t="s">
        <v>147</v>
      </c>
      <c r="F18" t="s">
        <v>148</v>
      </c>
    </row>
    <row r="19" spans="2:6">
      <c r="E19" t="s">
        <v>149</v>
      </c>
      <c r="F19" t="s">
        <v>150</v>
      </c>
    </row>
    <row r="20" spans="2:6">
      <c r="E20" t="s">
        <v>151</v>
      </c>
      <c r="F20" t="s">
        <v>152</v>
      </c>
    </row>
    <row r="21" spans="2:6">
      <c r="E21" t="s">
        <v>153</v>
      </c>
      <c r="F21" t="s">
        <v>154</v>
      </c>
    </row>
    <row r="22" spans="2:6">
      <c r="E22" t="s">
        <v>155</v>
      </c>
      <c r="F22" t="s">
        <v>156</v>
      </c>
    </row>
    <row r="23" spans="2:6">
      <c r="E23" t="s">
        <v>157</v>
      </c>
      <c r="F23" t="s">
        <v>158</v>
      </c>
    </row>
    <row r="24" spans="2:6">
      <c r="E24" t="s">
        <v>159</v>
      </c>
      <c r="F24" t="s">
        <v>160</v>
      </c>
    </row>
    <row r="25" spans="2:6">
      <c r="E25" t="s">
        <v>161</v>
      </c>
      <c r="F25" t="s">
        <v>162</v>
      </c>
    </row>
    <row r="26" spans="2:6">
      <c r="E26" t="s">
        <v>163</v>
      </c>
      <c r="F26" t="s">
        <v>164</v>
      </c>
    </row>
    <row r="27" spans="2:6">
      <c r="E27" t="s">
        <v>165</v>
      </c>
      <c r="F27" t="s">
        <v>166</v>
      </c>
    </row>
    <row r="28" spans="2:6">
      <c r="E28" t="s">
        <v>167</v>
      </c>
      <c r="F28" t="s">
        <v>168</v>
      </c>
    </row>
  </sheetData>
  <sortState ref="H2:H8">
    <sortCondition ref="H2:H8"/>
  </sortState>
  <dataValidations disablePrompts="1" count="1">
    <dataValidation type="list" allowBlank="1" showInputMessage="1" showErrorMessage="1" sqref="B9">
      <formula1>_xlfn.ANCHORARRAY(Activiti_list)</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J39"/>
  <sheetViews>
    <sheetView showGridLines="0" topLeftCell="AM22" zoomScale="70" zoomScaleNormal="70" workbookViewId="0">
      <selection activeCell="B52" sqref="B52:E52"/>
    </sheetView>
  </sheetViews>
  <sheetFormatPr baseColWidth="10" defaultColWidth="8.7109375" defaultRowHeight="15" outlineLevelCol="1"/>
  <cols>
    <col min="1" max="1" width="11.140625" hidden="1" customWidth="1" outlineLevel="1"/>
    <col min="2" max="2" width="9" hidden="1" customWidth="1" outlineLevel="1"/>
    <col min="3" max="37" width="5.85546875" style="1" hidden="1" customWidth="1" outlineLevel="1"/>
    <col min="38" max="38" width="5.85546875" style="22" hidden="1" customWidth="1" outlineLevel="1"/>
    <col min="39" max="39" width="37.42578125" customWidth="1" collapsed="1"/>
  </cols>
  <sheetData>
    <row r="1" spans="1:40" ht="27" thickBot="1">
      <c r="AM1" s="45" t="str">
        <f>'02 insert_data'!$A$4</f>
        <v>tbd</v>
      </c>
      <c r="AN1" s="46"/>
    </row>
    <row r="2" spans="1:40" ht="15.75" thickBot="1">
      <c r="C2" s="115" t="s">
        <v>208</v>
      </c>
      <c r="D2" s="116"/>
      <c r="E2" s="116"/>
      <c r="F2" s="116"/>
      <c r="G2" s="116"/>
      <c r="H2" s="116"/>
      <c r="I2" s="116"/>
      <c r="J2" s="116"/>
      <c r="K2" s="116"/>
      <c r="L2" s="117"/>
      <c r="M2" s="173" t="s">
        <v>209</v>
      </c>
      <c r="N2" s="174"/>
      <c r="O2" s="174"/>
      <c r="P2" s="174"/>
      <c r="Q2" s="174"/>
      <c r="R2" s="174"/>
      <c r="S2" s="174"/>
      <c r="T2" s="174"/>
      <c r="U2" s="174"/>
      <c r="V2" s="174"/>
      <c r="W2" s="174"/>
      <c r="X2" s="174"/>
      <c r="Y2" s="174"/>
      <c r="Z2" s="175"/>
      <c r="AA2" s="35" t="s">
        <v>175</v>
      </c>
      <c r="AB2" s="35"/>
      <c r="AC2" s="35"/>
      <c r="AD2" s="35"/>
      <c r="AE2" s="35"/>
      <c r="AF2" s="35"/>
      <c r="AG2" s="35"/>
      <c r="AH2" s="35"/>
      <c r="AI2" s="35"/>
      <c r="AJ2" s="35"/>
      <c r="AK2" s="35"/>
    </row>
    <row r="3" spans="1:40" ht="114" customHeight="1">
      <c r="A3" s="27"/>
      <c r="B3" s="27"/>
      <c r="C3" s="119" t="s">
        <v>200</v>
      </c>
      <c r="D3" s="120"/>
      <c r="E3" s="120"/>
      <c r="F3" s="120"/>
      <c r="G3" s="121"/>
      <c r="H3" s="119" t="s">
        <v>201</v>
      </c>
      <c r="I3" s="120"/>
      <c r="J3" s="120"/>
      <c r="K3" s="120"/>
      <c r="L3" s="121"/>
      <c r="M3" s="119" t="s">
        <v>202</v>
      </c>
      <c r="N3" s="120"/>
      <c r="O3" s="120"/>
      <c r="P3" s="120"/>
      <c r="Q3" s="121"/>
      <c r="R3" s="119" t="s">
        <v>203</v>
      </c>
      <c r="S3" s="120"/>
      <c r="T3" s="120"/>
      <c r="U3" s="121"/>
      <c r="V3" s="119" t="s">
        <v>204</v>
      </c>
      <c r="W3" s="120"/>
      <c r="X3" s="120"/>
      <c r="Y3" s="120"/>
      <c r="Z3" s="121"/>
      <c r="AA3" s="29" t="str">
        <f>$C$3</f>
        <v>1. Organisational readiness</v>
      </c>
      <c r="AB3" s="30" t="str">
        <f>$H$3</f>
        <v>2. Know your (circular) business</v>
      </c>
      <c r="AC3" s="30" t="str">
        <f>$M$3</f>
        <v>3. Less waste and emissions</v>
      </c>
      <c r="AD3" s="30" t="str">
        <f>$R$3</f>
        <v>4. Circular design and supply</v>
      </c>
      <c r="AE3" s="30" t="str">
        <f>$V$3</f>
        <v>5. Circular business model &amp; value proposition</v>
      </c>
      <c r="AF3" s="31"/>
      <c r="AG3" s="29" t="str">
        <f>$C$3</f>
        <v>1. Organisational readiness</v>
      </c>
      <c r="AH3" s="30" t="str">
        <f>$H$3</f>
        <v>2. Know your (circular) business</v>
      </c>
      <c r="AI3" s="30" t="str">
        <f>$M$3</f>
        <v>3. Less waste and emissions</v>
      </c>
      <c r="AJ3" s="30" t="str">
        <f>$R$3</f>
        <v>4. Circular design and supply</v>
      </c>
      <c r="AK3" s="30" t="str">
        <f>$V$3</f>
        <v>5. Circular business model &amp; value proposition</v>
      </c>
      <c r="AL3" s="31"/>
    </row>
    <row r="4" spans="1:40" ht="15.75" thickBot="1">
      <c r="A4" s="24" t="s">
        <v>169</v>
      </c>
      <c r="B4" s="24"/>
      <c r="C4" s="32" t="s">
        <v>16</v>
      </c>
      <c r="D4" s="33" t="s">
        <v>18</v>
      </c>
      <c r="E4" s="33" t="s">
        <v>19</v>
      </c>
      <c r="F4" s="33" t="s">
        <v>20</v>
      </c>
      <c r="G4" s="34" t="s">
        <v>21</v>
      </c>
      <c r="H4" s="32" t="s">
        <v>17</v>
      </c>
      <c r="I4" s="33" t="s">
        <v>22</v>
      </c>
      <c r="J4" s="33" t="s">
        <v>25</v>
      </c>
      <c r="K4" s="33" t="s">
        <v>26</v>
      </c>
      <c r="L4" s="34" t="s">
        <v>31</v>
      </c>
      <c r="M4" s="32" t="s">
        <v>27</v>
      </c>
      <c r="N4" s="33" t="s">
        <v>28</v>
      </c>
      <c r="O4" s="33" t="s">
        <v>29</v>
      </c>
      <c r="P4" s="33" t="s">
        <v>33</v>
      </c>
      <c r="Q4" s="34" t="s">
        <v>37</v>
      </c>
      <c r="R4" s="32" t="s">
        <v>23</v>
      </c>
      <c r="S4" s="33" t="s">
        <v>30</v>
      </c>
      <c r="T4" s="33" t="s">
        <v>32</v>
      </c>
      <c r="U4" s="34" t="s">
        <v>34</v>
      </c>
      <c r="V4" s="32" t="s">
        <v>24</v>
      </c>
      <c r="W4" s="33" t="s">
        <v>35</v>
      </c>
      <c r="X4" s="33" t="s">
        <v>36</v>
      </c>
      <c r="Y4" s="33" t="s">
        <v>38</v>
      </c>
      <c r="Z4" s="34" t="s">
        <v>39</v>
      </c>
      <c r="AA4" s="38" t="s">
        <v>40</v>
      </c>
      <c r="AB4" s="39"/>
      <c r="AC4" s="39"/>
      <c r="AD4" s="39"/>
      <c r="AE4" s="39"/>
      <c r="AF4" s="40"/>
      <c r="AG4" s="38" t="s">
        <v>41</v>
      </c>
      <c r="AH4" s="39"/>
      <c r="AI4" s="39"/>
      <c r="AJ4" s="39"/>
      <c r="AK4" s="39"/>
      <c r="AL4" s="40"/>
    </row>
    <row r="5" spans="1:40">
      <c r="A5" t="str">
        <f>AM1</f>
        <v>tbd</v>
      </c>
      <c r="B5" s="2"/>
      <c r="C5" s="77">
        <f>INDEX('02 insert_data'!$J$4:$AH$20,MATCH($A$5,'02 insert_data'!$A$4:$A$20,0),MATCH(C$4,'02 insert_data'!$J$3:$AG$3,0))</f>
        <v>1</v>
      </c>
      <c r="D5" s="77">
        <f>INDEX('02 insert_data'!$J$4:$AH$20,MATCH($A$5,'02 insert_data'!$A$4:$A$20,0),MATCH(D$4,'02 insert_data'!$J$3:$AG$3,0))</f>
        <v>1</v>
      </c>
      <c r="E5" s="77">
        <f>INDEX('02 insert_data'!$J$4:$AH$20,MATCH($A$5,'02 insert_data'!$A$4:$A$20,0),MATCH(E$4,'02 insert_data'!$J$3:$AG$3,0))</f>
        <v>2</v>
      </c>
      <c r="F5" s="77">
        <f>INDEX('02 insert_data'!$J$4:$AH$20,MATCH($A$5,'02 insert_data'!$A$4:$A$20,0),MATCH(F$4,'02 insert_data'!$J$3:$AG$3,0))</f>
        <v>2</v>
      </c>
      <c r="G5" s="77">
        <f>INDEX('02 insert_data'!$J$4:$AH$20,MATCH($A$5,'02 insert_data'!$A$4:$A$20,0),MATCH(G$4,'02 insert_data'!$J$3:$AG$3,0))</f>
        <v>1</v>
      </c>
      <c r="H5" s="77">
        <f>INDEX('02 insert_data'!$J$4:$AH$20,MATCH($A$5,'02 insert_data'!$A$4:$A$20,0),MATCH(H$4,'02 insert_data'!$J$3:$AG$3,0))</f>
        <v>2</v>
      </c>
      <c r="I5" s="77">
        <f>INDEX('02 insert_data'!$J$4:$AH$20,MATCH($A$5,'02 insert_data'!$A$4:$A$20,0),MATCH(I$4,'02 insert_data'!$J$3:$AG$3,0))</f>
        <v>2</v>
      </c>
      <c r="J5" s="77">
        <f>INDEX('02 insert_data'!$J$4:$AH$20,MATCH($A$5,'02 insert_data'!$A$4:$A$20,0),MATCH(J$4,'02 insert_data'!$J$3:$AG$3,0))</f>
        <v>3</v>
      </c>
      <c r="K5" s="77">
        <f>INDEX('02 insert_data'!$J$4:$AH$20,MATCH($A$5,'02 insert_data'!$A$4:$A$20,0),MATCH(K$4,'02 insert_data'!$J$3:$AG$3,0))</f>
        <v>3</v>
      </c>
      <c r="L5" s="77">
        <f>INDEX('02 insert_data'!$J$4:$AH$20,MATCH($A$5,'02 insert_data'!$A$4:$A$20,0),MATCH(L$4,'02 insert_data'!$J$3:$AG$3,0))</f>
        <v>1</v>
      </c>
      <c r="M5" s="77">
        <f>INDEX('02 insert_data'!$J$4:$AH$20,MATCH($A$5,'02 insert_data'!$A$4:$A$20,0),MATCH(M$4,'02 insert_data'!$J$3:$AG$3,0))</f>
        <v>2</v>
      </c>
      <c r="N5" s="77">
        <f>INDEX('02 insert_data'!$J$4:$AH$20,MATCH($A$5,'02 insert_data'!$A$4:$A$20,0),MATCH(N$4,'02 insert_data'!$J$3:$AG$3,0))</f>
        <v>3</v>
      </c>
      <c r="O5" s="77">
        <f>INDEX('02 insert_data'!$J$4:$AH$20,MATCH($A$5,'02 insert_data'!$A$4:$A$20,0),MATCH(O$4,'02 insert_data'!$J$3:$AG$3,0))</f>
        <v>2</v>
      </c>
      <c r="P5" s="77">
        <f>INDEX('02 insert_data'!$J$4:$AH$20,MATCH($A$5,'02 insert_data'!$A$4:$A$20,0),MATCH(P$4,'02 insert_data'!$J$3:$AG$3,0))</f>
        <v>3</v>
      </c>
      <c r="Q5" s="77">
        <f>INDEX('02 insert_data'!$J$4:$AH$20,MATCH($A$5,'02 insert_data'!$A$4:$A$20,0),MATCH(Q$4,'02 insert_data'!$J$3:$AG$3,0))</f>
        <v>3</v>
      </c>
      <c r="R5" s="77">
        <f>INDEX('02 insert_data'!$J$4:$AH$20,MATCH($A$5,'02 insert_data'!$A$4:$A$20,0),MATCH(R$4,'02 insert_data'!$J$3:$AG$3,0))</f>
        <v>3</v>
      </c>
      <c r="S5" s="77">
        <f>INDEX('02 insert_data'!$J$4:$AH$20,MATCH($A$5,'02 insert_data'!$A$4:$A$20,0),MATCH(S$4,'02 insert_data'!$J$3:$AG$3,0))</f>
        <v>2</v>
      </c>
      <c r="T5" s="77">
        <f>INDEX('02 insert_data'!$J$4:$AH$20,MATCH($A$5,'02 insert_data'!$A$4:$A$20,0),MATCH(T$4,'02 insert_data'!$J$3:$AG$3,0))</f>
        <v>2</v>
      </c>
      <c r="U5" s="77" t="str">
        <f>INDEX('02 insert_data'!$J$4:$AH$20,MATCH($A$5,'02 insert_data'!$A$4:$A$20,0),MATCH(U$4,'02 insert_data'!$J$3:$AG$3,0))</f>
        <v>N/A</v>
      </c>
      <c r="V5" s="77">
        <f>INDEX('02 insert_data'!$J$4:$AH$20,MATCH($A$5,'02 insert_data'!$A$4:$A$20,0),MATCH(V$4,'02 insert_data'!$J$3:$AG$3,0))</f>
        <v>2</v>
      </c>
      <c r="W5" s="77">
        <f>INDEX('02 insert_data'!$J$4:$AH$20,MATCH($A$5,'02 insert_data'!$A$4:$A$20,0),MATCH(W$4,'02 insert_data'!$J$3:$AG$3,0))</f>
        <v>3</v>
      </c>
      <c r="X5" s="77" t="str">
        <f>INDEX('02 insert_data'!$J$4:$AH$20,MATCH($A$5,'02 insert_data'!$A$4:$A$20,0),MATCH(X$4,'02 insert_data'!$J$3:$AG$3,0))</f>
        <v>N/A</v>
      </c>
      <c r="Y5" s="77" t="str">
        <f>INDEX('02 insert_data'!$J$4:$AH$20,MATCH($A$5,'02 insert_data'!$A$4:$A$20,0),MATCH(Y$4,'02 insert_data'!$J$3:$AG$3,0))</f>
        <v>N/A</v>
      </c>
      <c r="Z5" s="77" t="str">
        <f>INDEX('02 insert_data'!$J$4:$AH$20,MATCH($A$5,'02 insert_data'!$A$4:$A$20,0),MATCH(Z$4,'02 insert_data'!$J$3:$AG$3,0))</f>
        <v>N/A</v>
      </c>
      <c r="AA5" s="79">
        <f>_xlfn.AGGREGATE(1,3,C5:G5)</f>
        <v>1.4</v>
      </c>
      <c r="AB5" s="79">
        <f>_xlfn.AGGREGATE(1,3,H5:L5)</f>
        <v>2.2000000000000002</v>
      </c>
      <c r="AC5" s="79">
        <f>_xlfn.AGGREGATE(1,3,M5:Q5)</f>
        <v>2.6</v>
      </c>
      <c r="AD5" s="79">
        <f>_xlfn.AGGREGATE(1,3,R5:U5)</f>
        <v>2.3333333333333335</v>
      </c>
      <c r="AE5" s="79">
        <f>_xlfn.AGGREGATE(1,3,V5:Z5)</f>
        <v>2.5</v>
      </c>
      <c r="AF5" s="80">
        <f>_xlfn.AGGREGATE(1,3,C5:Z5)</f>
        <v>2.15</v>
      </c>
      <c r="AG5" s="36">
        <f>SUM(C5:G5)</f>
        <v>7</v>
      </c>
      <c r="AH5" s="36">
        <f>SUM(H5:L5)</f>
        <v>11</v>
      </c>
      <c r="AI5" s="36">
        <f>SUM(M5:Q5)</f>
        <v>13</v>
      </c>
      <c r="AJ5" s="36">
        <f>SUM(R5:U5)</f>
        <v>7</v>
      </c>
      <c r="AK5" s="36">
        <f>SUM(V5:Z5)</f>
        <v>5</v>
      </c>
      <c r="AL5" s="37">
        <f>SUM(C5:Z5)</f>
        <v>43</v>
      </c>
    </row>
    <row r="6" spans="1:40">
      <c r="A6" t="s">
        <v>170</v>
      </c>
      <c r="C6" s="78">
        <f>AVERAGE('02 insert_data'!J$4:J$20)</f>
        <v>1</v>
      </c>
      <c r="D6" s="78">
        <f>AVERAGE('02 insert_data'!K$4:K$20)</f>
        <v>2</v>
      </c>
      <c r="E6" s="78">
        <f>AVERAGE('02 insert_data'!L$4:L$20)</f>
        <v>1</v>
      </c>
      <c r="F6" s="78">
        <f>AVERAGE('02 insert_data'!M$4:M$20)</f>
        <v>2</v>
      </c>
      <c r="G6" s="78">
        <f>AVERAGE('02 insert_data'!N$4:N$20)</f>
        <v>2</v>
      </c>
      <c r="H6" s="78">
        <f>AVERAGE('02 insert_data'!O$4:O$20)</f>
        <v>1</v>
      </c>
      <c r="I6" s="78">
        <f>AVERAGE('02 insert_data'!P$4:P$20)</f>
        <v>2</v>
      </c>
      <c r="J6" s="78">
        <f>AVERAGE('02 insert_data'!Q$4:Q$20)</f>
        <v>3</v>
      </c>
      <c r="K6" s="78">
        <f>AVERAGE('02 insert_data'!R$4:R$20)</f>
        <v>2</v>
      </c>
      <c r="L6" s="78">
        <f>AVERAGE('02 insert_data'!S$4:S$20)</f>
        <v>3</v>
      </c>
      <c r="M6" s="78">
        <f>AVERAGE('02 insert_data'!T$4:T$20)</f>
        <v>3</v>
      </c>
      <c r="N6" s="78">
        <f>AVERAGE('02 insert_data'!U$4:U$20)</f>
        <v>2</v>
      </c>
      <c r="O6" s="78">
        <f>AVERAGE('02 insert_data'!V$4:V$20)</f>
        <v>3</v>
      </c>
      <c r="P6" s="78">
        <f>AVERAGE('02 insert_data'!W$4:W$20)</f>
        <v>2</v>
      </c>
      <c r="Q6" s="78">
        <f>AVERAGE('02 insert_data'!X$4:X$20)</f>
        <v>2</v>
      </c>
      <c r="R6" s="78">
        <f>AVERAGE('02 insert_data'!Y$4:Y$20)</f>
        <v>1</v>
      </c>
      <c r="S6" s="78">
        <f>AVERAGE('02 insert_data'!Z$4:Z$20)</f>
        <v>2</v>
      </c>
      <c r="T6" s="78">
        <f>AVERAGE('02 insert_data'!AA$4:AA$20)</f>
        <v>3</v>
      </c>
      <c r="U6" s="78" t="e">
        <f>AVERAGE('02 insert_data'!AB$4:AB$20)</f>
        <v>#DIV/0!</v>
      </c>
      <c r="V6" s="78">
        <f>AVERAGE('02 insert_data'!AC$4:AC$20)</f>
        <v>3</v>
      </c>
      <c r="W6" s="78" t="e">
        <f>AVERAGE('02 insert_data'!AD$4:AD$20)</f>
        <v>#DIV/0!</v>
      </c>
      <c r="X6" s="78">
        <f>AVERAGE('02 insert_data'!AE$4:AE$20)</f>
        <v>3</v>
      </c>
      <c r="Y6" s="78" t="e">
        <f>AVERAGE('02 insert_data'!AF$4:AF$20)</f>
        <v>#DIV/0!</v>
      </c>
      <c r="Z6" s="78" t="e">
        <f>AVERAGE('02 insert_data'!AG$4:AG$20)</f>
        <v>#DIV/0!</v>
      </c>
      <c r="AA6" s="79">
        <f>_xlfn.AGGREGATE(1,3,C6:G6)</f>
        <v>1.6</v>
      </c>
      <c r="AB6" s="79">
        <f>_xlfn.AGGREGATE(1,3,H6:L6)</f>
        <v>2.2000000000000002</v>
      </c>
      <c r="AC6" s="79">
        <f>_xlfn.AGGREGATE(1,3,M6:Q6)</f>
        <v>2.4</v>
      </c>
      <c r="AD6" s="79">
        <f>_xlfn.AGGREGATE(1,3,R6:U6)</f>
        <v>2</v>
      </c>
      <c r="AE6" s="79">
        <f>_xlfn.AGGREGATE(1,3,V6:Z6)</f>
        <v>3</v>
      </c>
      <c r="AF6" s="80">
        <f>_xlfn.AGGREGATE(1,3,C6:Z6)</f>
        <v>2.15</v>
      </c>
      <c r="AG6" s="81"/>
      <c r="AH6" s="81"/>
      <c r="AI6" s="81"/>
      <c r="AJ6" s="82"/>
      <c r="AK6" s="82"/>
      <c r="AL6" s="82"/>
    </row>
    <row r="7" spans="1:40">
      <c r="A7" t="s">
        <v>171</v>
      </c>
      <c r="C7" s="73">
        <f>IFERROR((C5-C6)/3,0)</f>
        <v>0</v>
      </c>
      <c r="D7" s="73">
        <f t="shared" ref="D7:AF7" si="0">IFERROR((D5-D6)/3,0)</f>
        <v>-0.33333333333333331</v>
      </c>
      <c r="E7" s="73">
        <f t="shared" si="0"/>
        <v>0.33333333333333331</v>
      </c>
      <c r="F7" s="73">
        <f t="shared" si="0"/>
        <v>0</v>
      </c>
      <c r="G7" s="73">
        <f t="shared" si="0"/>
        <v>-0.33333333333333331</v>
      </c>
      <c r="H7" s="73">
        <f t="shared" si="0"/>
        <v>0.33333333333333331</v>
      </c>
      <c r="I7" s="73">
        <f t="shared" si="0"/>
        <v>0</v>
      </c>
      <c r="J7" s="73">
        <f t="shared" si="0"/>
        <v>0</v>
      </c>
      <c r="K7" s="73">
        <f t="shared" si="0"/>
        <v>0.33333333333333331</v>
      </c>
      <c r="L7" s="73">
        <f t="shared" si="0"/>
        <v>-0.66666666666666663</v>
      </c>
      <c r="M7" s="73">
        <f t="shared" si="0"/>
        <v>-0.33333333333333331</v>
      </c>
      <c r="N7" s="73">
        <f t="shared" si="0"/>
        <v>0.33333333333333331</v>
      </c>
      <c r="O7" s="73">
        <f t="shared" si="0"/>
        <v>-0.33333333333333331</v>
      </c>
      <c r="P7" s="73">
        <f t="shared" si="0"/>
        <v>0.33333333333333331</v>
      </c>
      <c r="Q7" s="73">
        <f t="shared" si="0"/>
        <v>0.33333333333333331</v>
      </c>
      <c r="R7" s="73">
        <f t="shared" si="0"/>
        <v>0.66666666666666663</v>
      </c>
      <c r="S7" s="73">
        <f t="shared" si="0"/>
        <v>0</v>
      </c>
      <c r="T7" s="73">
        <f t="shared" si="0"/>
        <v>-0.33333333333333331</v>
      </c>
      <c r="U7" s="73">
        <f t="shared" si="0"/>
        <v>0</v>
      </c>
      <c r="V7" s="73">
        <f t="shared" si="0"/>
        <v>-0.33333333333333331</v>
      </c>
      <c r="W7" s="73">
        <f t="shared" si="0"/>
        <v>0</v>
      </c>
      <c r="X7" s="73">
        <f t="shared" si="0"/>
        <v>0</v>
      </c>
      <c r="Y7" s="73">
        <f t="shared" si="0"/>
        <v>0</v>
      </c>
      <c r="Z7" s="73">
        <f t="shared" si="0"/>
        <v>0</v>
      </c>
      <c r="AA7" s="73">
        <f t="shared" si="0"/>
        <v>-6.6666666666666721E-2</v>
      </c>
      <c r="AB7" s="73">
        <f t="shared" si="0"/>
        <v>0</v>
      </c>
      <c r="AC7" s="73">
        <f t="shared" si="0"/>
        <v>6.6666666666666721E-2</v>
      </c>
      <c r="AD7" s="73">
        <f t="shared" si="0"/>
        <v>0.11111111111111116</v>
      </c>
      <c r="AE7" s="73">
        <f t="shared" si="0"/>
        <v>-0.16666666666666666</v>
      </c>
      <c r="AF7" s="73">
        <f t="shared" si="0"/>
        <v>0</v>
      </c>
      <c r="AL7" s="88">
        <f>AL5/(COUNT(C5:Z5)*3)</f>
        <v>0.71666666666666667</v>
      </c>
    </row>
    <row r="8" spans="1:40">
      <c r="C8"/>
      <c r="D8"/>
      <c r="E8"/>
      <c r="F8"/>
      <c r="G8"/>
      <c r="H8"/>
      <c r="I8"/>
      <c r="J8"/>
      <c r="K8"/>
      <c r="L8"/>
      <c r="M8"/>
      <c r="N8"/>
      <c r="O8"/>
      <c r="P8"/>
      <c r="Q8"/>
      <c r="R8"/>
      <c r="S8"/>
      <c r="T8"/>
      <c r="U8"/>
      <c r="V8"/>
      <c r="W8"/>
      <c r="X8"/>
      <c r="Y8"/>
      <c r="Z8"/>
      <c r="AA8" s="42" t="str" cm="1">
        <f t="array" ref="AA8:AA9">_xlfn.UNIQUE('02 insert_data'!$A$4:$A$20)</f>
        <v>tbd</v>
      </c>
    </row>
    <row r="9" spans="1:40">
      <c r="C9"/>
      <c r="D9"/>
      <c r="E9"/>
      <c r="F9"/>
      <c r="G9"/>
      <c r="H9"/>
      <c r="I9"/>
      <c r="J9"/>
      <c r="K9"/>
      <c r="L9"/>
      <c r="M9"/>
      <c r="N9"/>
      <c r="O9"/>
      <c r="P9"/>
      <c r="Q9"/>
      <c r="R9"/>
      <c r="S9"/>
      <c r="T9"/>
      <c r="U9"/>
      <c r="V9"/>
      <c r="W9"/>
      <c r="X9"/>
      <c r="Y9"/>
      <c r="Z9"/>
      <c r="AA9" s="42">
        <v>0</v>
      </c>
    </row>
    <row r="10" spans="1:40">
      <c r="C10"/>
      <c r="D10"/>
      <c r="E10"/>
      <c r="F10"/>
      <c r="G10"/>
      <c r="H10"/>
      <c r="I10"/>
      <c r="J10"/>
      <c r="K10"/>
      <c r="L10"/>
      <c r="M10"/>
      <c r="N10"/>
      <c r="O10"/>
      <c r="P10"/>
      <c r="Q10"/>
      <c r="R10"/>
      <c r="S10"/>
      <c r="T10"/>
      <c r="U10"/>
      <c r="V10"/>
      <c r="W10"/>
      <c r="X10"/>
      <c r="Y10"/>
      <c r="Z10"/>
      <c r="AA10" s="42"/>
    </row>
    <row r="11" spans="1:40">
      <c r="C11"/>
      <c r="D11"/>
      <c r="E11"/>
      <c r="F11"/>
      <c r="G11"/>
      <c r="H11"/>
      <c r="I11"/>
      <c r="J11"/>
      <c r="K11"/>
      <c r="L11"/>
      <c r="M11"/>
      <c r="N11"/>
      <c r="O11"/>
      <c r="P11"/>
      <c r="Q11"/>
      <c r="R11"/>
      <c r="S11"/>
      <c r="T11"/>
      <c r="U11"/>
      <c r="V11"/>
      <c r="W11"/>
      <c r="X11"/>
      <c r="Y11"/>
      <c r="Z11"/>
      <c r="AA11" s="42"/>
    </row>
    <row r="12" spans="1:40">
      <c r="C12"/>
      <c r="D12"/>
      <c r="E12"/>
      <c r="F12"/>
      <c r="G12"/>
      <c r="H12"/>
      <c r="I12"/>
      <c r="J12"/>
      <c r="K12"/>
      <c r="L12"/>
      <c r="M12"/>
      <c r="N12"/>
      <c r="O12"/>
      <c r="P12"/>
      <c r="Q12"/>
      <c r="R12"/>
      <c r="S12"/>
      <c r="T12"/>
      <c r="U12"/>
      <c r="V12"/>
      <c r="W12"/>
      <c r="X12"/>
      <c r="Y12"/>
      <c r="Z12"/>
      <c r="AA12" s="122"/>
    </row>
    <row r="13" spans="1:40">
      <c r="C13"/>
      <c r="D13"/>
      <c r="E13"/>
      <c r="F13"/>
      <c r="G13"/>
      <c r="H13"/>
      <c r="I13"/>
      <c r="J13"/>
      <c r="K13"/>
      <c r="L13"/>
      <c r="M13"/>
      <c r="N13"/>
      <c r="O13"/>
      <c r="P13"/>
      <c r="Q13"/>
      <c r="R13"/>
      <c r="S13"/>
      <c r="T13"/>
      <c r="U13"/>
      <c r="V13"/>
      <c r="W13"/>
      <c r="X13"/>
      <c r="Y13"/>
      <c r="Z13"/>
      <c r="AA13" s="42"/>
    </row>
    <row r="14" spans="1:40">
      <c r="C14"/>
      <c r="D14"/>
      <c r="E14"/>
      <c r="F14"/>
      <c r="G14"/>
      <c r="H14"/>
      <c r="I14"/>
      <c r="J14"/>
      <c r="K14"/>
      <c r="L14"/>
      <c r="M14"/>
      <c r="N14"/>
      <c r="O14"/>
      <c r="P14"/>
      <c r="Q14"/>
      <c r="R14"/>
      <c r="S14"/>
      <c r="T14"/>
      <c r="U14"/>
      <c r="V14"/>
      <c r="W14"/>
      <c r="X14"/>
      <c r="Y14"/>
      <c r="Z14"/>
      <c r="AA14" s="42"/>
    </row>
    <row r="15" spans="1:40">
      <c r="AA15" s="42"/>
    </row>
    <row r="16" spans="1:40">
      <c r="AA16" s="42"/>
    </row>
    <row r="17" spans="27:62">
      <c r="AA17" s="42"/>
    </row>
    <row r="18" spans="27:62">
      <c r="AA18" s="42"/>
    </row>
    <row r="19" spans="27:62" ht="15.75">
      <c r="AA19" s="42"/>
      <c r="AN19" s="43" t="str">
        <f>C2</f>
        <v xml:space="preserve">    1. Organisational readiness</v>
      </c>
      <c r="AO19" s="44"/>
      <c r="AP19" s="44"/>
      <c r="AQ19" s="44"/>
      <c r="AR19" s="44"/>
      <c r="AS19" s="44"/>
      <c r="AT19" s="44"/>
      <c r="AU19" s="44"/>
      <c r="AV19" s="44"/>
      <c r="AW19" s="44"/>
      <c r="AX19" s="44"/>
      <c r="AY19" s="44"/>
      <c r="AZ19" s="44"/>
      <c r="BA19" s="44"/>
      <c r="BB19" s="44"/>
      <c r="BC19" s="44"/>
      <c r="BD19" s="44"/>
      <c r="BE19" s="44"/>
      <c r="BF19" s="44"/>
      <c r="BG19" s="44"/>
      <c r="BH19" s="44"/>
      <c r="BI19" s="44"/>
      <c r="BJ19" s="44"/>
    </row>
    <row r="20" spans="27:62">
      <c r="AA20" s="42"/>
    </row>
    <row r="21" spans="27:62">
      <c r="AA21" s="42"/>
    </row>
    <row r="22" spans="27:62">
      <c r="AA22" s="42"/>
    </row>
    <row r="23" spans="27:62">
      <c r="AA23" s="42"/>
    </row>
    <row r="24" spans="27:62">
      <c r="AA24" s="42"/>
    </row>
    <row r="25" spans="27:62">
      <c r="AA25" s="42"/>
    </row>
    <row r="26" spans="27:62">
      <c r="AA26" s="42"/>
    </row>
    <row r="27" spans="27:62">
      <c r="AA27" s="42"/>
    </row>
    <row r="28" spans="27:62">
      <c r="AA28" s="42"/>
    </row>
    <row r="29" spans="27:62">
      <c r="AA29" s="42"/>
    </row>
    <row r="30" spans="27:62">
      <c r="AA30" s="42"/>
    </row>
    <row r="31" spans="27:62">
      <c r="AA31" s="42"/>
    </row>
    <row r="32" spans="27:62">
      <c r="AA32" s="42"/>
    </row>
    <row r="33" spans="20:62">
      <c r="AA33" s="42"/>
    </row>
    <row r="34" spans="20:62">
      <c r="AA34" s="42"/>
    </row>
    <row r="35" spans="20:62">
      <c r="T35" s="42"/>
      <c r="AA35" s="42"/>
    </row>
    <row r="36" spans="20:62">
      <c r="AA36" s="42"/>
    </row>
    <row r="37" spans="20:62" ht="15.75">
      <c r="AA37" s="42"/>
      <c r="AN37" s="43">
        <f>P2</f>
        <v>0</v>
      </c>
      <c r="AO37" s="44"/>
      <c r="AP37" s="44"/>
      <c r="AQ37" s="44"/>
      <c r="AR37" s="44"/>
      <c r="AS37" s="44"/>
      <c r="AT37" s="44"/>
      <c r="AU37" s="44"/>
      <c r="AV37" s="44"/>
      <c r="AW37" s="44"/>
      <c r="AX37" s="44"/>
      <c r="AY37" s="44"/>
      <c r="AZ37" s="44"/>
      <c r="BA37" s="44"/>
      <c r="BB37" s="44"/>
      <c r="BC37" s="44"/>
      <c r="BD37" s="44"/>
      <c r="BE37" s="44"/>
      <c r="BF37" s="44"/>
      <c r="BG37" s="44"/>
      <c r="BH37" s="44"/>
      <c r="BI37" s="44"/>
      <c r="BJ37" s="44"/>
    </row>
    <row r="38" spans="20:62">
      <c r="AA38" s="42"/>
    </row>
    <row r="39" spans="20:62">
      <c r="AA39" s="42"/>
    </row>
  </sheetData>
  <mergeCells count="1">
    <mergeCell ref="M2:Z2"/>
  </mergeCells>
  <conditionalFormatting sqref="C7:AF7">
    <cfRule type="cellIs" dxfId="0" priority="1" operator="lessThan">
      <formula>0</formula>
    </cfRule>
  </conditionalFormatting>
  <dataValidations disablePrompts="1" count="1">
    <dataValidation type="list" showInputMessage="1" showErrorMessage="1" sqref="A5 AM1">
      <formula1>_xlfn.ANCHORARRAY($AA$8)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01 folder</vt:lpstr>
      <vt:lpstr>02 insert_data</vt:lpstr>
      <vt:lpstr>03 report</vt:lpstr>
      <vt:lpstr>hidden1</vt:lpstr>
      <vt:lpstr>hidden2</vt:lpstr>
      <vt:lpstr>hidden_charts</vt:lpstr>
      <vt:lpstr>Activity_list</vt:lpstr>
      <vt:lpstr>Assessment_scale</vt:lpstr>
      <vt:lpstr>Company</vt:lpstr>
      <vt:lpstr>country</vt:lpstr>
      <vt:lpstr>'01 folder'!Druckbereich</vt:lpstr>
      <vt:lpstr>'03 report'!Druckbereich</vt:lpstr>
      <vt:lpstr>Partner</vt:lpstr>
      <vt:lpstr>QUESTIONS_DATA</vt:lpstr>
      <vt:lpstr>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Claudio Marino</dc:creator>
  <cp:keywords/>
  <dc:description/>
  <cp:lastModifiedBy>Silke Schleiff</cp:lastModifiedBy>
  <cp:revision/>
  <cp:lastPrinted>2023-12-21T08:19:39Z</cp:lastPrinted>
  <dcterms:created xsi:type="dcterms:W3CDTF">2023-05-12T10:34:25Z</dcterms:created>
  <dcterms:modified xsi:type="dcterms:W3CDTF">2024-12-11T14:13:35Z</dcterms:modified>
  <cp:category/>
  <cp:contentStatus/>
</cp:coreProperties>
</file>